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\\vrndk\Public\ЭКРИ\ТехЭксплуатации\для ИТР\Кузьмин М С\ЭСО- Инком\документа для ДГРТ в 2022г ОН\документы для отправки в ДГРТ 2023 (2)\"/>
    </mc:Choice>
  </mc:AlternateContent>
  <xr:revisionPtr revIDLastSave="0" documentId="13_ncr:1_{73467C55-2A78-452E-92EE-ED7C8C8B9FBD}" xr6:coauthVersionLast="47" xr6:coauthVersionMax="47" xr10:uidLastSave="{00000000-0000-0000-0000-000000000000}"/>
  <bookViews>
    <workbookView xWindow="-120" yWindow="-120" windowWidth="29040" windowHeight="15840" firstSheet="1" activeTab="14" xr2:uid="{00000000-000D-0000-FFFF-FFFF00000000}"/>
  </bookViews>
  <sheets>
    <sheet name="т. 1.4." sheetId="22" r:id="rId1"/>
    <sheet name="т. 1.5." sheetId="24" r:id="rId2"/>
    <sheet name="т 1.6." sheetId="26" r:id="rId3"/>
    <sheet name="П1.15" sheetId="4" r:id="rId4"/>
    <sheet name="П1.16" sheetId="11" r:id="rId5"/>
    <sheet name="П1.17" sheetId="5" r:id="rId6"/>
    <sheet name="П1.18.2" sheetId="7" r:id="rId7"/>
    <sheet name="П1.21.3" sheetId="8" r:id="rId8"/>
    <sheet name="т. 1.24." sheetId="30" r:id="rId9"/>
    <sheet name="т. 1.25." sheetId="31" r:id="rId10"/>
    <sheet name="П2.1" sheetId="21" r:id="rId11"/>
    <sheet name="П2.2" sheetId="20" r:id="rId12"/>
    <sheet name="информ о ТСО" sheetId="23" r:id="rId13"/>
    <sheet name="Анкета " sheetId="32" r:id="rId14"/>
    <sheet name="Калькуляция" sheetId="33" r:id="rId15"/>
    <sheet name="реестр ОС-1" sheetId="34" r:id="rId16"/>
    <sheet name="реестр ОС-6" sheetId="35" r:id="rId17"/>
    <sheet name="Реестр документов" sheetId="3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\a">#REF!</definedName>
    <definedName name="\m">#REF!</definedName>
    <definedName name="\n">#REF!</definedName>
    <definedName name="\o">#REF!</definedName>
    <definedName name="_______M8" localSheetId="2">'т 1.6.'!_______M8</definedName>
    <definedName name="_______M8" localSheetId="8">'т. 1.24.'!_______M8</definedName>
    <definedName name="_______M8" localSheetId="9">'т. 1.25.'!_______M8</definedName>
    <definedName name="_______M8" localSheetId="1">'т. 1.5.'!_______M8</definedName>
    <definedName name="_______M8">[0]!_______M8</definedName>
    <definedName name="_______M9" localSheetId="2">'т 1.6.'!_______M9</definedName>
    <definedName name="_______M9" localSheetId="8">'т. 1.24.'!_______M9</definedName>
    <definedName name="_______M9" localSheetId="9">'т. 1.25.'!_______M9</definedName>
    <definedName name="_______M9" localSheetId="1">'т. 1.5.'!_______M9</definedName>
    <definedName name="_______M9">[0]!_______M9</definedName>
    <definedName name="_______q11" localSheetId="2">'т 1.6.'!_______q11</definedName>
    <definedName name="_______q11" localSheetId="8">'т. 1.24.'!_______q11</definedName>
    <definedName name="_______q11" localSheetId="9">'т. 1.25.'!_______q11</definedName>
    <definedName name="_______q11" localSheetId="1">'т. 1.5.'!_______q11</definedName>
    <definedName name="_______q11">[0]!_______q11</definedName>
    <definedName name="_______q15" localSheetId="2">'т 1.6.'!_______q15</definedName>
    <definedName name="_______q15" localSheetId="8">'т. 1.24.'!_______q15</definedName>
    <definedName name="_______q15" localSheetId="9">'т. 1.25.'!_______q15</definedName>
    <definedName name="_______q15" localSheetId="1">'т. 1.5.'!_______q15</definedName>
    <definedName name="_______q15">[0]!_______q15</definedName>
    <definedName name="_______q17" localSheetId="2">'т 1.6.'!_______q17</definedName>
    <definedName name="_______q17" localSheetId="8">'т. 1.24.'!_______q17</definedName>
    <definedName name="_______q17" localSheetId="9">'т. 1.25.'!_______q17</definedName>
    <definedName name="_______q17" localSheetId="1">'т. 1.5.'!_______q17</definedName>
    <definedName name="_______q17">[0]!_______q17</definedName>
    <definedName name="_______q2" localSheetId="2">'т 1.6.'!_______q2</definedName>
    <definedName name="_______q2" localSheetId="8">'т. 1.24.'!_______q2</definedName>
    <definedName name="_______q2" localSheetId="9">'т. 1.25.'!_______q2</definedName>
    <definedName name="_______q2" localSheetId="1">'т. 1.5.'!_______q2</definedName>
    <definedName name="_______q2">[0]!_______q2</definedName>
    <definedName name="_______q3" localSheetId="2">'т 1.6.'!_______q3</definedName>
    <definedName name="_______q3" localSheetId="8">'т. 1.24.'!_______q3</definedName>
    <definedName name="_______q3" localSheetId="9">'т. 1.25.'!_______q3</definedName>
    <definedName name="_______q3" localSheetId="1">'т. 1.5.'!_______q3</definedName>
    <definedName name="_______q3">[0]!_______q3</definedName>
    <definedName name="_______q4" localSheetId="2">'т 1.6.'!_______q4</definedName>
    <definedName name="_______q4" localSheetId="8">'т. 1.24.'!_______q4</definedName>
    <definedName name="_______q4" localSheetId="9">'т. 1.25.'!_______q4</definedName>
    <definedName name="_______q4" localSheetId="1">'т. 1.5.'!_______q4</definedName>
    <definedName name="_______q4">[0]!_______q4</definedName>
    <definedName name="_______q5" localSheetId="2">'т 1.6.'!_______q5</definedName>
    <definedName name="_______q5" localSheetId="8">'т. 1.24.'!_______q5</definedName>
    <definedName name="_______q5" localSheetId="9">'т. 1.25.'!_______q5</definedName>
    <definedName name="_______q5" localSheetId="1">'т. 1.5.'!_______q5</definedName>
    <definedName name="_______q5">[0]!_______q5</definedName>
    <definedName name="_______q6" localSheetId="2">'т 1.6.'!_______q6</definedName>
    <definedName name="_______q6" localSheetId="8">'т. 1.24.'!_______q6</definedName>
    <definedName name="_______q6" localSheetId="9">'т. 1.25.'!_______q6</definedName>
    <definedName name="_______q6" localSheetId="1">'т. 1.5.'!_______q6</definedName>
    <definedName name="_______q6">[0]!_______q6</definedName>
    <definedName name="_______q7" localSheetId="2">'т 1.6.'!_______q7</definedName>
    <definedName name="_______q7" localSheetId="8">'т. 1.24.'!_______q7</definedName>
    <definedName name="_______q7" localSheetId="9">'т. 1.25.'!_______q7</definedName>
    <definedName name="_______q7" localSheetId="1">'т. 1.5.'!_______q7</definedName>
    <definedName name="_______q7">[0]!_______q7</definedName>
    <definedName name="_______q8" localSheetId="2">'т 1.6.'!_______q8</definedName>
    <definedName name="_______q8" localSheetId="8">'т. 1.24.'!_______q8</definedName>
    <definedName name="_______q8" localSheetId="9">'т. 1.25.'!_______q8</definedName>
    <definedName name="_______q8" localSheetId="1">'т. 1.5.'!_______q8</definedName>
    <definedName name="_______q8">[0]!_______q8</definedName>
    <definedName name="_______q9" localSheetId="2">'т 1.6.'!_______q9</definedName>
    <definedName name="_______q9" localSheetId="8">'т. 1.24.'!_______q9</definedName>
    <definedName name="_______q9" localSheetId="9">'т. 1.25.'!_______q9</definedName>
    <definedName name="_______q9" localSheetId="1">'т. 1.5.'!_______q9</definedName>
    <definedName name="_______q9">[0]!_______q9</definedName>
    <definedName name="______M8" localSheetId="2">'т 1.6.'!______M8</definedName>
    <definedName name="______M8" localSheetId="8">'т. 1.24.'!______M8</definedName>
    <definedName name="______M8" localSheetId="9">'т. 1.25.'!______M8</definedName>
    <definedName name="______M8" localSheetId="1">'т. 1.5.'!______M8</definedName>
    <definedName name="______M8">[0]!______M8</definedName>
    <definedName name="______M9" localSheetId="2">'т 1.6.'!______M9</definedName>
    <definedName name="______M9" localSheetId="8">'т. 1.24.'!______M9</definedName>
    <definedName name="______M9" localSheetId="9">'т. 1.25.'!______M9</definedName>
    <definedName name="______M9" localSheetId="1">'т. 1.5.'!______M9</definedName>
    <definedName name="______M9">[0]!______M9</definedName>
    <definedName name="______q11" localSheetId="2">'т 1.6.'!______q11</definedName>
    <definedName name="______q11" localSheetId="8">'т. 1.24.'!______q11</definedName>
    <definedName name="______q11" localSheetId="9">'т. 1.25.'!______q11</definedName>
    <definedName name="______q11" localSheetId="1">'т. 1.5.'!______q11</definedName>
    <definedName name="______q11">[0]!______q11</definedName>
    <definedName name="______q15" localSheetId="2">'т 1.6.'!______q15</definedName>
    <definedName name="______q15" localSheetId="8">'т. 1.24.'!______q15</definedName>
    <definedName name="______q15" localSheetId="9">'т. 1.25.'!______q15</definedName>
    <definedName name="______q15" localSheetId="1">'т. 1.5.'!______q15</definedName>
    <definedName name="______q15">[0]!______q15</definedName>
    <definedName name="______q17" localSheetId="2">'т 1.6.'!______q17</definedName>
    <definedName name="______q17" localSheetId="8">'т. 1.24.'!______q17</definedName>
    <definedName name="______q17" localSheetId="9">'т. 1.25.'!______q17</definedName>
    <definedName name="______q17" localSheetId="1">'т. 1.5.'!______q17</definedName>
    <definedName name="______q17">[0]!______q17</definedName>
    <definedName name="______q2" localSheetId="2">'т 1.6.'!______q2</definedName>
    <definedName name="______q2" localSheetId="8">'т. 1.24.'!______q2</definedName>
    <definedName name="______q2" localSheetId="9">'т. 1.25.'!______q2</definedName>
    <definedName name="______q2" localSheetId="1">'т. 1.5.'!______q2</definedName>
    <definedName name="______q2">[0]!______q2</definedName>
    <definedName name="______q3" localSheetId="2">'т 1.6.'!______q3</definedName>
    <definedName name="______q3" localSheetId="8">'т. 1.24.'!______q3</definedName>
    <definedName name="______q3" localSheetId="9">'т. 1.25.'!______q3</definedName>
    <definedName name="______q3" localSheetId="1">'т. 1.5.'!______q3</definedName>
    <definedName name="______q3">[0]!______q3</definedName>
    <definedName name="______q4" localSheetId="2">'т 1.6.'!______q4</definedName>
    <definedName name="______q4" localSheetId="8">'т. 1.24.'!______q4</definedName>
    <definedName name="______q4" localSheetId="9">'т. 1.25.'!______q4</definedName>
    <definedName name="______q4" localSheetId="1">'т. 1.5.'!______q4</definedName>
    <definedName name="______q4">[0]!______q4</definedName>
    <definedName name="______q5" localSheetId="2">'т 1.6.'!______q5</definedName>
    <definedName name="______q5" localSheetId="8">'т. 1.24.'!______q5</definedName>
    <definedName name="______q5" localSheetId="9">'т. 1.25.'!______q5</definedName>
    <definedName name="______q5" localSheetId="1">'т. 1.5.'!______q5</definedName>
    <definedName name="______q5">[0]!______q5</definedName>
    <definedName name="______q6" localSheetId="2">'т 1.6.'!______q6</definedName>
    <definedName name="______q6" localSheetId="8">'т. 1.24.'!______q6</definedName>
    <definedName name="______q6" localSheetId="9">'т. 1.25.'!______q6</definedName>
    <definedName name="______q6" localSheetId="1">'т. 1.5.'!______q6</definedName>
    <definedName name="______q6">[0]!______q6</definedName>
    <definedName name="______q7" localSheetId="2">'т 1.6.'!______q7</definedName>
    <definedName name="______q7" localSheetId="8">'т. 1.24.'!______q7</definedName>
    <definedName name="______q7" localSheetId="9">'т. 1.25.'!______q7</definedName>
    <definedName name="______q7" localSheetId="1">'т. 1.5.'!______q7</definedName>
    <definedName name="______q7">[0]!______q7</definedName>
    <definedName name="______q8" localSheetId="2">'т 1.6.'!______q8</definedName>
    <definedName name="______q8" localSheetId="8">'т. 1.24.'!______q8</definedName>
    <definedName name="______q8" localSheetId="9">'т. 1.25.'!______q8</definedName>
    <definedName name="______q8" localSheetId="1">'т. 1.5.'!______q8</definedName>
    <definedName name="______q8">[0]!______q8</definedName>
    <definedName name="______q9" localSheetId="2">'т 1.6.'!______q9</definedName>
    <definedName name="______q9" localSheetId="8">'т. 1.24.'!______q9</definedName>
    <definedName name="______q9" localSheetId="9">'т. 1.25.'!______q9</definedName>
    <definedName name="______q9" localSheetId="1">'т. 1.5.'!______q9</definedName>
    <definedName name="______q9">[0]!______q9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M8" localSheetId="2">'т 1.6.'!_____M8</definedName>
    <definedName name="_____M8" localSheetId="8">'т. 1.24.'!_____M8</definedName>
    <definedName name="_____M8" localSheetId="9">'т. 1.25.'!_____M8</definedName>
    <definedName name="_____M8" localSheetId="1">'т. 1.5.'!_____M8</definedName>
    <definedName name="_____M8">[0]!_____M8</definedName>
    <definedName name="_____M9" localSheetId="2">'т 1.6.'!_____M9</definedName>
    <definedName name="_____M9" localSheetId="8">'т. 1.24.'!_____M9</definedName>
    <definedName name="_____M9" localSheetId="9">'т. 1.25.'!_____M9</definedName>
    <definedName name="_____M9" localSheetId="1">'т. 1.5.'!_____M9</definedName>
    <definedName name="_____M9">[0]!_____M9</definedName>
    <definedName name="_____Num2">#REF!</definedName>
    <definedName name="_____q11" localSheetId="2">'т 1.6.'!_____q11</definedName>
    <definedName name="_____q11" localSheetId="8">'т. 1.24.'!_____q11</definedName>
    <definedName name="_____q11" localSheetId="9">'т. 1.25.'!_____q11</definedName>
    <definedName name="_____q11" localSheetId="1">'т. 1.5.'!_____q11</definedName>
    <definedName name="_____q11">[0]!_____q11</definedName>
    <definedName name="_____q15" localSheetId="2">'т 1.6.'!_____q15</definedName>
    <definedName name="_____q15" localSheetId="8">'т. 1.24.'!_____q15</definedName>
    <definedName name="_____q15" localSheetId="9">'т. 1.25.'!_____q15</definedName>
    <definedName name="_____q15" localSheetId="1">'т. 1.5.'!_____q15</definedName>
    <definedName name="_____q15">[0]!_____q15</definedName>
    <definedName name="_____q17" localSheetId="2">'т 1.6.'!_____q17</definedName>
    <definedName name="_____q17" localSheetId="8">'т. 1.24.'!_____q17</definedName>
    <definedName name="_____q17" localSheetId="9">'т. 1.25.'!_____q17</definedName>
    <definedName name="_____q17" localSheetId="1">'т. 1.5.'!_____q17</definedName>
    <definedName name="_____q17">[0]!_____q17</definedName>
    <definedName name="_____q2" localSheetId="2">'т 1.6.'!_____q2</definedName>
    <definedName name="_____q2" localSheetId="8">'т. 1.24.'!_____q2</definedName>
    <definedName name="_____q2" localSheetId="9">'т. 1.25.'!_____q2</definedName>
    <definedName name="_____q2" localSheetId="1">'т. 1.5.'!_____q2</definedName>
    <definedName name="_____q2">[0]!_____q2</definedName>
    <definedName name="_____q3" localSheetId="2">'т 1.6.'!_____q3</definedName>
    <definedName name="_____q3" localSheetId="8">'т. 1.24.'!_____q3</definedName>
    <definedName name="_____q3" localSheetId="9">'т. 1.25.'!_____q3</definedName>
    <definedName name="_____q3" localSheetId="1">'т. 1.5.'!_____q3</definedName>
    <definedName name="_____q3">[0]!_____q3</definedName>
    <definedName name="_____q4" localSheetId="2">'т 1.6.'!_____q4</definedName>
    <definedName name="_____q4" localSheetId="8">'т. 1.24.'!_____q4</definedName>
    <definedName name="_____q4" localSheetId="9">'т. 1.25.'!_____q4</definedName>
    <definedName name="_____q4" localSheetId="1">'т. 1.5.'!_____q4</definedName>
    <definedName name="_____q4">[0]!_____q4</definedName>
    <definedName name="_____q5" localSheetId="2">'т 1.6.'!_____q5</definedName>
    <definedName name="_____q5" localSheetId="8">'т. 1.24.'!_____q5</definedName>
    <definedName name="_____q5" localSheetId="9">'т. 1.25.'!_____q5</definedName>
    <definedName name="_____q5" localSheetId="1">'т. 1.5.'!_____q5</definedName>
    <definedName name="_____q5">[0]!_____q5</definedName>
    <definedName name="_____q6" localSheetId="2">'т 1.6.'!_____q6</definedName>
    <definedName name="_____q6" localSheetId="8">'т. 1.24.'!_____q6</definedName>
    <definedName name="_____q6" localSheetId="9">'т. 1.25.'!_____q6</definedName>
    <definedName name="_____q6" localSheetId="1">'т. 1.5.'!_____q6</definedName>
    <definedName name="_____q6">[0]!_____q6</definedName>
    <definedName name="_____q7" localSheetId="2">'т 1.6.'!_____q7</definedName>
    <definedName name="_____q7" localSheetId="8">'т. 1.24.'!_____q7</definedName>
    <definedName name="_____q7" localSheetId="9">'т. 1.25.'!_____q7</definedName>
    <definedName name="_____q7" localSheetId="1">'т. 1.5.'!_____q7</definedName>
    <definedName name="_____q7">[0]!_____q7</definedName>
    <definedName name="_____q8" localSheetId="2">'т 1.6.'!_____q8</definedName>
    <definedName name="_____q8" localSheetId="8">'т. 1.24.'!_____q8</definedName>
    <definedName name="_____q8" localSheetId="9">'т. 1.25.'!_____q8</definedName>
    <definedName name="_____q8" localSheetId="1">'т. 1.5.'!_____q8</definedName>
    <definedName name="_____q8">[0]!_____q8</definedName>
    <definedName name="_____q9" localSheetId="2">'т 1.6.'!_____q9</definedName>
    <definedName name="_____q9" localSheetId="8">'т. 1.24.'!_____q9</definedName>
    <definedName name="_____q9" localSheetId="9">'т. 1.25.'!_____q9</definedName>
    <definedName name="_____q9" localSheetId="1">'т. 1.5.'!_____q9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M8" localSheetId="2">'т 1.6.'!____M8</definedName>
    <definedName name="____M8" localSheetId="8">'т. 1.24.'!____M8</definedName>
    <definedName name="____M8" localSheetId="9">'т. 1.25.'!____M8</definedName>
    <definedName name="____M8" localSheetId="1">'т. 1.5.'!____M8</definedName>
    <definedName name="____M8">[0]!____M8</definedName>
    <definedName name="____M9" localSheetId="2">'т 1.6.'!____M9</definedName>
    <definedName name="____M9" localSheetId="8">'т. 1.24.'!____M9</definedName>
    <definedName name="____M9" localSheetId="9">'т. 1.25.'!____M9</definedName>
    <definedName name="____M9" localSheetId="1">'т. 1.5.'!____M9</definedName>
    <definedName name="____M9">[0]!____M9</definedName>
    <definedName name="____Num2">#REF!</definedName>
    <definedName name="____q11" localSheetId="2">'т 1.6.'!____q11</definedName>
    <definedName name="____q11" localSheetId="8">'т. 1.24.'!____q11</definedName>
    <definedName name="____q11" localSheetId="9">'т. 1.25.'!____q11</definedName>
    <definedName name="____q11" localSheetId="1">'т. 1.5.'!____q11</definedName>
    <definedName name="____q11">[0]!____q11</definedName>
    <definedName name="____q15" localSheetId="2">'т 1.6.'!____q15</definedName>
    <definedName name="____q15" localSheetId="8">'т. 1.24.'!____q15</definedName>
    <definedName name="____q15" localSheetId="9">'т. 1.25.'!____q15</definedName>
    <definedName name="____q15" localSheetId="1">'т. 1.5.'!____q15</definedName>
    <definedName name="____q15">[0]!____q15</definedName>
    <definedName name="____q17" localSheetId="2">'т 1.6.'!____q17</definedName>
    <definedName name="____q17" localSheetId="8">'т. 1.24.'!____q17</definedName>
    <definedName name="____q17" localSheetId="9">'т. 1.25.'!____q17</definedName>
    <definedName name="____q17" localSheetId="1">'т. 1.5.'!____q17</definedName>
    <definedName name="____q17">[0]!____q17</definedName>
    <definedName name="____q2" localSheetId="2">'т 1.6.'!____q2</definedName>
    <definedName name="____q2" localSheetId="8">'т. 1.24.'!____q2</definedName>
    <definedName name="____q2" localSheetId="9">'т. 1.25.'!____q2</definedName>
    <definedName name="____q2" localSheetId="1">'т. 1.5.'!____q2</definedName>
    <definedName name="____q2">[0]!____q2</definedName>
    <definedName name="____q3" localSheetId="2">'т 1.6.'!____q3</definedName>
    <definedName name="____q3" localSheetId="8">'т. 1.24.'!____q3</definedName>
    <definedName name="____q3" localSheetId="9">'т. 1.25.'!____q3</definedName>
    <definedName name="____q3" localSheetId="1">'т. 1.5.'!____q3</definedName>
    <definedName name="____q3">[0]!____q3</definedName>
    <definedName name="____q4" localSheetId="2">'т 1.6.'!____q4</definedName>
    <definedName name="____q4" localSheetId="8">'т. 1.24.'!____q4</definedName>
    <definedName name="____q4" localSheetId="9">'т. 1.25.'!____q4</definedName>
    <definedName name="____q4" localSheetId="1">'т. 1.5.'!____q4</definedName>
    <definedName name="____q4">[0]!____q4</definedName>
    <definedName name="____q5" localSheetId="2">'т 1.6.'!____q5</definedName>
    <definedName name="____q5" localSheetId="8">'т. 1.24.'!____q5</definedName>
    <definedName name="____q5" localSheetId="9">'т. 1.25.'!____q5</definedName>
    <definedName name="____q5" localSheetId="1">'т. 1.5.'!____q5</definedName>
    <definedName name="____q5">[0]!____q5</definedName>
    <definedName name="____q6" localSheetId="2">'т 1.6.'!____q6</definedName>
    <definedName name="____q6" localSheetId="8">'т. 1.24.'!____q6</definedName>
    <definedName name="____q6" localSheetId="9">'т. 1.25.'!____q6</definedName>
    <definedName name="____q6" localSheetId="1">'т. 1.5.'!____q6</definedName>
    <definedName name="____q6">[0]!____q6</definedName>
    <definedName name="____q7" localSheetId="2">'т 1.6.'!____q7</definedName>
    <definedName name="____q7" localSheetId="8">'т. 1.24.'!____q7</definedName>
    <definedName name="____q7" localSheetId="9">'т. 1.25.'!____q7</definedName>
    <definedName name="____q7" localSheetId="1">'т. 1.5.'!____q7</definedName>
    <definedName name="____q7">[0]!____q7</definedName>
    <definedName name="____q8" localSheetId="2">'т 1.6.'!____q8</definedName>
    <definedName name="____q8" localSheetId="8">'т. 1.24.'!____q8</definedName>
    <definedName name="____q8" localSheetId="9">'т. 1.25.'!____q8</definedName>
    <definedName name="____q8" localSheetId="1">'т. 1.5.'!____q8</definedName>
    <definedName name="____q8">[0]!____q8</definedName>
    <definedName name="____q9" localSheetId="2">'т 1.6.'!____q9</definedName>
    <definedName name="____q9" localSheetId="8">'т. 1.24.'!____q9</definedName>
    <definedName name="____q9" localSheetId="9">'т. 1.25.'!____q9</definedName>
    <definedName name="____q9" localSheetId="1">'т. 1.5.'!____q9</definedName>
    <definedName name="____q9">[0]!____q9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32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sps4">[2]FES!#REF!</definedName>
    <definedName name="___M8" localSheetId="2">'т 1.6.'!___M8</definedName>
    <definedName name="___M8" localSheetId="8">'т. 1.24.'!___M8</definedName>
    <definedName name="___M8" localSheetId="9">'т. 1.25.'!___M8</definedName>
    <definedName name="___M8" localSheetId="1">'т. 1.5.'!___M8</definedName>
    <definedName name="___M8">[0]!___M8</definedName>
    <definedName name="___M9" localSheetId="2">'т 1.6.'!___M9</definedName>
    <definedName name="___M9" localSheetId="8">'т. 1.24.'!___M9</definedName>
    <definedName name="___M9" localSheetId="9">'т. 1.25.'!___M9</definedName>
    <definedName name="___M9" localSheetId="1">'т. 1.5.'!___M9</definedName>
    <definedName name="___M9">[0]!___M9</definedName>
    <definedName name="___Num2">#REF!</definedName>
    <definedName name="___q11" localSheetId="2">'т 1.6.'!___q11</definedName>
    <definedName name="___q11" localSheetId="8">'т. 1.24.'!___q11</definedName>
    <definedName name="___q11" localSheetId="9">'т. 1.25.'!___q11</definedName>
    <definedName name="___q11" localSheetId="1">'т. 1.5.'!___q11</definedName>
    <definedName name="___q11">[0]!___q11</definedName>
    <definedName name="___q15" localSheetId="2">'т 1.6.'!___q15</definedName>
    <definedName name="___q15" localSheetId="8">'т. 1.24.'!___q15</definedName>
    <definedName name="___q15" localSheetId="9">'т. 1.25.'!___q15</definedName>
    <definedName name="___q15" localSheetId="1">'т. 1.5.'!___q15</definedName>
    <definedName name="___q15">[0]!___q15</definedName>
    <definedName name="___q17" localSheetId="2">'т 1.6.'!___q17</definedName>
    <definedName name="___q17" localSheetId="8">'т. 1.24.'!___q17</definedName>
    <definedName name="___q17" localSheetId="9">'т. 1.25.'!___q17</definedName>
    <definedName name="___q17" localSheetId="1">'т. 1.5.'!___q17</definedName>
    <definedName name="___q17">[0]!___q17</definedName>
    <definedName name="___q2" localSheetId="2">'т 1.6.'!___q2</definedName>
    <definedName name="___q2" localSheetId="8">'т. 1.24.'!___q2</definedName>
    <definedName name="___q2" localSheetId="9">'т. 1.25.'!___q2</definedName>
    <definedName name="___q2" localSheetId="1">'т. 1.5.'!___q2</definedName>
    <definedName name="___q2">[0]!___q2</definedName>
    <definedName name="___q3" localSheetId="2">'т 1.6.'!___q3</definedName>
    <definedName name="___q3" localSheetId="8">'т. 1.24.'!___q3</definedName>
    <definedName name="___q3" localSheetId="9">'т. 1.25.'!___q3</definedName>
    <definedName name="___q3" localSheetId="1">'т. 1.5.'!___q3</definedName>
    <definedName name="___q3">[0]!___q3</definedName>
    <definedName name="___q4" localSheetId="2">'т 1.6.'!___q4</definedName>
    <definedName name="___q4" localSheetId="8">'т. 1.24.'!___q4</definedName>
    <definedName name="___q4" localSheetId="9">'т. 1.25.'!___q4</definedName>
    <definedName name="___q4" localSheetId="1">'т. 1.5.'!___q4</definedName>
    <definedName name="___q4">[0]!___q4</definedName>
    <definedName name="___q5" localSheetId="2">'т 1.6.'!___q5</definedName>
    <definedName name="___q5" localSheetId="8">'т. 1.24.'!___q5</definedName>
    <definedName name="___q5" localSheetId="9">'т. 1.25.'!___q5</definedName>
    <definedName name="___q5" localSheetId="1">'т. 1.5.'!___q5</definedName>
    <definedName name="___q5">[0]!___q5</definedName>
    <definedName name="___q6" localSheetId="2">'т 1.6.'!___q6</definedName>
    <definedName name="___q6" localSheetId="8">'т. 1.24.'!___q6</definedName>
    <definedName name="___q6" localSheetId="9">'т. 1.25.'!___q6</definedName>
    <definedName name="___q6" localSheetId="1">'т. 1.5.'!___q6</definedName>
    <definedName name="___q6">[0]!___q6</definedName>
    <definedName name="___q7" localSheetId="2">'т 1.6.'!___q7</definedName>
    <definedName name="___q7" localSheetId="8">'т. 1.24.'!___q7</definedName>
    <definedName name="___q7" localSheetId="9">'т. 1.25.'!___q7</definedName>
    <definedName name="___q7" localSheetId="1">'т. 1.5.'!___q7</definedName>
    <definedName name="___q7">[0]!___q7</definedName>
    <definedName name="___q8" localSheetId="2">'т 1.6.'!___q8</definedName>
    <definedName name="___q8" localSheetId="8">'т. 1.24.'!___q8</definedName>
    <definedName name="___q8" localSheetId="9">'т. 1.25.'!___q8</definedName>
    <definedName name="___q8" localSheetId="1">'т. 1.5.'!___q8</definedName>
    <definedName name="___q8">[0]!___q8</definedName>
    <definedName name="___q9" localSheetId="2">'т 1.6.'!___q9</definedName>
    <definedName name="___q9" localSheetId="8">'т. 1.24.'!___q9</definedName>
    <definedName name="___q9" localSheetId="9">'т. 1.25.'!___q9</definedName>
    <definedName name="___q9" localSheetId="1">'т. 1.5.'!___q9</definedName>
    <definedName name="___q9">[0]!___q9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32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_sps4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M8" localSheetId="2">#N/A</definedName>
    <definedName name="__M8" localSheetId="8">#N/A</definedName>
    <definedName name="__M8" localSheetId="9">#N/A</definedName>
    <definedName name="__M8" localSheetId="1">#N/A</definedName>
    <definedName name="__M8">#N/A</definedName>
    <definedName name="__M9" localSheetId="2">#N/A</definedName>
    <definedName name="__M9" localSheetId="8">#N/A</definedName>
    <definedName name="__M9" localSheetId="9">#N/A</definedName>
    <definedName name="__M9" localSheetId="1">#N/A</definedName>
    <definedName name="__M9">#N/A</definedName>
    <definedName name="__Num2">#REF!</definedName>
    <definedName name="__q11" localSheetId="2">#N/A</definedName>
    <definedName name="__q11" localSheetId="8">#N/A</definedName>
    <definedName name="__q11" localSheetId="9">#N/A</definedName>
    <definedName name="__q11" localSheetId="1">#N/A</definedName>
    <definedName name="__q11">#N/A</definedName>
    <definedName name="__q15" localSheetId="2">#N/A</definedName>
    <definedName name="__q15" localSheetId="8">#N/A</definedName>
    <definedName name="__q15" localSheetId="9">#N/A</definedName>
    <definedName name="__q15" localSheetId="1">#N/A</definedName>
    <definedName name="__q15">#N/A</definedName>
    <definedName name="__q17" localSheetId="2">#N/A</definedName>
    <definedName name="__q17" localSheetId="8">#N/A</definedName>
    <definedName name="__q17" localSheetId="9">#N/A</definedName>
    <definedName name="__q17" localSheetId="1">#N/A</definedName>
    <definedName name="__q17">#N/A</definedName>
    <definedName name="__q2" localSheetId="2">#N/A</definedName>
    <definedName name="__q2" localSheetId="8">#N/A</definedName>
    <definedName name="__q2" localSheetId="9">#N/A</definedName>
    <definedName name="__q2" localSheetId="1">#N/A</definedName>
    <definedName name="__q2">#N/A</definedName>
    <definedName name="__q3" localSheetId="2">#N/A</definedName>
    <definedName name="__q3" localSheetId="8">#N/A</definedName>
    <definedName name="__q3" localSheetId="9">#N/A</definedName>
    <definedName name="__q3" localSheetId="1">#N/A</definedName>
    <definedName name="__q3">#N/A</definedName>
    <definedName name="__q4" localSheetId="2">#N/A</definedName>
    <definedName name="__q4" localSheetId="8">#N/A</definedName>
    <definedName name="__q4" localSheetId="9">#N/A</definedName>
    <definedName name="__q4" localSheetId="1">#N/A</definedName>
    <definedName name="__q4">#N/A</definedName>
    <definedName name="__q5" localSheetId="2">#N/A</definedName>
    <definedName name="__q5" localSheetId="8">#N/A</definedName>
    <definedName name="__q5" localSheetId="9">#N/A</definedName>
    <definedName name="__q5" localSheetId="1">#N/A</definedName>
    <definedName name="__q5">#N/A</definedName>
    <definedName name="__q6" localSheetId="2">#N/A</definedName>
    <definedName name="__q6" localSheetId="8">#N/A</definedName>
    <definedName name="__q6" localSheetId="9">#N/A</definedName>
    <definedName name="__q6" localSheetId="1">#N/A</definedName>
    <definedName name="__q6">#N/A</definedName>
    <definedName name="__q7" localSheetId="2">#N/A</definedName>
    <definedName name="__q7" localSheetId="8">#N/A</definedName>
    <definedName name="__q7" localSheetId="9">#N/A</definedName>
    <definedName name="__q7" localSheetId="1">#N/A</definedName>
    <definedName name="__q7">#N/A</definedName>
    <definedName name="__q8" localSheetId="2">#N/A</definedName>
    <definedName name="__q8" localSheetId="8">#N/A</definedName>
    <definedName name="__q8" localSheetId="9">#N/A</definedName>
    <definedName name="__q8" localSheetId="1">#N/A</definedName>
    <definedName name="__q8">#N/A</definedName>
    <definedName name="__q9" localSheetId="2">#N/A</definedName>
    <definedName name="__q9" localSheetId="8">#N/A</definedName>
    <definedName name="__q9" localSheetId="9">#N/A</definedName>
    <definedName name="__q9" localSheetId="1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32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_sps4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8" localSheetId="2">#N/A</definedName>
    <definedName name="_M8" localSheetId="8">#N/A</definedName>
    <definedName name="_M8" localSheetId="9">#N/A</definedName>
    <definedName name="_M8" localSheetId="1">#N/A</definedName>
    <definedName name="_M8">#N/A</definedName>
    <definedName name="_M9" localSheetId="2">#N/A</definedName>
    <definedName name="_M9" localSheetId="8">#N/A</definedName>
    <definedName name="_M9" localSheetId="9">#N/A</definedName>
    <definedName name="_M9" localSheetId="1">#N/A</definedName>
    <definedName name="_M9">#N/A</definedName>
    <definedName name="_Num2">#REF!</definedName>
    <definedName name="_Order1" hidden="1">255</definedName>
    <definedName name="_q11" localSheetId="2">#N/A</definedName>
    <definedName name="_q11" localSheetId="8">#N/A</definedName>
    <definedName name="_q11" localSheetId="9">#N/A</definedName>
    <definedName name="_q11" localSheetId="1">#N/A</definedName>
    <definedName name="_q11">#N/A</definedName>
    <definedName name="_q15" localSheetId="2">#N/A</definedName>
    <definedName name="_q15" localSheetId="8">#N/A</definedName>
    <definedName name="_q15" localSheetId="9">#N/A</definedName>
    <definedName name="_q15" localSheetId="1">#N/A</definedName>
    <definedName name="_q15">#N/A</definedName>
    <definedName name="_q17" localSheetId="2">#N/A</definedName>
    <definedName name="_q17" localSheetId="8">#N/A</definedName>
    <definedName name="_q17" localSheetId="9">#N/A</definedName>
    <definedName name="_q17" localSheetId="1">#N/A</definedName>
    <definedName name="_q17">#N/A</definedName>
    <definedName name="_q2" localSheetId="2">#N/A</definedName>
    <definedName name="_q2" localSheetId="8">#N/A</definedName>
    <definedName name="_q2" localSheetId="9">#N/A</definedName>
    <definedName name="_q2" localSheetId="1">#N/A</definedName>
    <definedName name="_q2">#N/A</definedName>
    <definedName name="_q3" localSheetId="2">#N/A</definedName>
    <definedName name="_q3" localSheetId="8">#N/A</definedName>
    <definedName name="_q3" localSheetId="9">#N/A</definedName>
    <definedName name="_q3" localSheetId="1">#N/A</definedName>
    <definedName name="_q3">#N/A</definedName>
    <definedName name="_q4" localSheetId="2">#N/A</definedName>
    <definedName name="_q4" localSheetId="8">#N/A</definedName>
    <definedName name="_q4" localSheetId="9">#N/A</definedName>
    <definedName name="_q4" localSheetId="1">#N/A</definedName>
    <definedName name="_q4">#N/A</definedName>
    <definedName name="_q5" localSheetId="2">#N/A</definedName>
    <definedName name="_q5" localSheetId="8">#N/A</definedName>
    <definedName name="_q5" localSheetId="9">#N/A</definedName>
    <definedName name="_q5" localSheetId="1">#N/A</definedName>
    <definedName name="_q5">#N/A</definedName>
    <definedName name="_q6" localSheetId="2">#N/A</definedName>
    <definedName name="_q6" localSheetId="8">#N/A</definedName>
    <definedName name="_q6" localSheetId="9">#N/A</definedName>
    <definedName name="_q6" localSheetId="1">#N/A</definedName>
    <definedName name="_q6">#N/A</definedName>
    <definedName name="_q7" localSheetId="2">#N/A</definedName>
    <definedName name="_q7" localSheetId="8">#N/A</definedName>
    <definedName name="_q7" localSheetId="9">#N/A</definedName>
    <definedName name="_q7" localSheetId="1">#N/A</definedName>
    <definedName name="_q7">#N/A</definedName>
    <definedName name="_q8" localSheetId="2">#N/A</definedName>
    <definedName name="_q8" localSheetId="8">#N/A</definedName>
    <definedName name="_q8" localSheetId="9">#N/A</definedName>
    <definedName name="_q8" localSheetId="1">#N/A</definedName>
    <definedName name="_q8">#N/A</definedName>
    <definedName name="_q9" localSheetId="2">#N/A</definedName>
    <definedName name="_q9" localSheetId="8">#N/A</definedName>
    <definedName name="_q9" localSheetId="9">#N/A</definedName>
    <definedName name="_q9" localSheetId="1">#N/A</definedName>
    <definedName name="_q9">#N/A</definedName>
    <definedName name="_Sort" hidden="1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32">[2]FES!#REF!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sps4">[2]FES!#REF!</definedName>
    <definedName name="_xlnm._FilterDatabase" localSheetId="15" hidden="1">'реестр ОС-1'!$B$1:$B$68</definedName>
    <definedName name="_xlnm._FilterDatabase" localSheetId="16" hidden="1">'реестр ОС-6'!$B$1:$B$67</definedName>
    <definedName name="÷ĺňâĺđňűé">#REF!</definedName>
    <definedName name="a">[4]Параметры!$E$37</definedName>
    <definedName name="AES">#REF!</definedName>
    <definedName name="àî" localSheetId="2">#N/A</definedName>
    <definedName name="àî" localSheetId="8">#N/A</definedName>
    <definedName name="àî" localSheetId="9">#N/A</definedName>
    <definedName name="àî" localSheetId="1">#N/A</definedName>
    <definedName name="àî">#N/A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[4]Параметры!$F$37</definedName>
    <definedName name="B490_02">'[5]УФ-61'!#REF!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[6]Лист!$A$90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C_STAT">[7]TEHSHEET!#REF!</definedName>
    <definedName name="cd" localSheetId="2">#N/A</definedName>
    <definedName name="cd" localSheetId="8">#N/A</definedName>
    <definedName name="cd" localSheetId="9">#N/A</definedName>
    <definedName name="cd" localSheetId="1">#N/A</definedName>
    <definedName name="cd">#N/A</definedName>
    <definedName name="CHOK">'[8]расчет НВВ РСК по RAB'!$A$8:$A$12</definedName>
    <definedName name="CoalQnt">[6]Лист!$B$12</definedName>
    <definedName name="com" localSheetId="2">#N/A</definedName>
    <definedName name="com" localSheetId="8">#N/A</definedName>
    <definedName name="com" localSheetId="9">#N/A</definedName>
    <definedName name="com" localSheetId="1">#N/A</definedName>
    <definedName name="com">#N/A</definedName>
    <definedName name="CompOt" localSheetId="2">#N/A</definedName>
    <definedName name="CompOt" localSheetId="8">#N/A</definedName>
    <definedName name="CompOt" localSheetId="9">#N/A</definedName>
    <definedName name="CompOt" localSheetId="1">#N/A</definedName>
    <definedName name="CompOt">#N/A</definedName>
    <definedName name="CompOt2" localSheetId="2">#N/A</definedName>
    <definedName name="CompOt2" localSheetId="8">#N/A</definedName>
    <definedName name="CompOt2" localSheetId="9">#N/A</definedName>
    <definedName name="CompOt2" localSheetId="1">#N/A</definedName>
    <definedName name="CompOt2">#N/A</definedName>
    <definedName name="CompRas" localSheetId="2">#N/A</definedName>
    <definedName name="CompRas" localSheetId="8">#N/A</definedName>
    <definedName name="CompRas" localSheetId="9">#N/A</definedName>
    <definedName name="CompRas" localSheetId="1">#N/A</definedName>
    <definedName name="CompRas">#N/A</definedName>
    <definedName name="CompRas1" localSheetId="2">#N/A</definedName>
    <definedName name="CompRas1" localSheetId="8">#N/A</definedName>
    <definedName name="CompRas1" localSheetId="9">#N/A</definedName>
    <definedName name="CompRas1" localSheetId="1">#N/A</definedName>
    <definedName name="CompRas1">#N/A</definedName>
    <definedName name="Comput" localSheetId="2">#N/A</definedName>
    <definedName name="Comput" localSheetId="8">#N/A</definedName>
    <definedName name="Comput" localSheetId="9">#N/A</definedName>
    <definedName name="Comput" localSheetId="1">#N/A</definedName>
    <definedName name="Comput">#N/A</definedName>
    <definedName name="Contents">#REF!</definedName>
    <definedName name="Contr_1">#REF!</definedName>
    <definedName name="contr_1.1">#REF!</definedName>
    <definedName name="Contr_2">#REF!</definedName>
    <definedName name="COPY_DIAP">#REF!</definedName>
    <definedName name="COUNT">[9]TEHSHEET!$L$3:$L$12</definedName>
    <definedName name="ct" localSheetId="2">#N/A</definedName>
    <definedName name="ct" localSheetId="8">#N/A</definedName>
    <definedName name="ct" localSheetId="9">#N/A</definedName>
    <definedName name="ct" localSheetId="1">#N/A</definedName>
    <definedName name="ct">#N/A</definedName>
    <definedName name="CUR_VER">[10]Заголовок!$B$21</definedName>
    <definedName name="cv" localSheetId="2">'т 1.6.'!cv</definedName>
    <definedName name="cv" localSheetId="8">'т. 1.24.'!cv</definedName>
    <definedName name="cv" localSheetId="9">'т. 1.25.'!cv</definedName>
    <definedName name="cv" localSheetId="1">'т. 1.5.'!cv</definedName>
    <definedName name="cv">[0]!cv</definedName>
    <definedName name="d">[4]Параметры!$G$37</definedName>
    <definedName name="ď" localSheetId="2">#N/A</definedName>
    <definedName name="ď" localSheetId="8">#N/A</definedName>
    <definedName name="ď" localSheetId="9">#N/A</definedName>
    <definedName name="ď" localSheetId="1">#N/A</definedName>
    <definedName name="ď">#N/A</definedName>
    <definedName name="DaNet">[11]TEHSHEET!#REF!</definedName>
    <definedName name="DATA">#REF!</definedName>
    <definedName name="DATE">#REF!</definedName>
    <definedName name="ďď" localSheetId="2">#N/A</definedName>
    <definedName name="ďď" localSheetId="8">#N/A</definedName>
    <definedName name="ďď" localSheetId="9">#N/A</definedName>
    <definedName name="ďď" localSheetId="1">#N/A</definedName>
    <definedName name="ďď">#N/A</definedName>
    <definedName name="đđ" localSheetId="2">#N/A</definedName>
    <definedName name="đđ" localSheetId="8">#N/A</definedName>
    <definedName name="đđ" localSheetId="9">#N/A</definedName>
    <definedName name="đđ" localSheetId="1">#N/A</definedName>
    <definedName name="đđ">#N/A</definedName>
    <definedName name="đđđ" localSheetId="2">#N/A</definedName>
    <definedName name="đđđ" localSheetId="8">#N/A</definedName>
    <definedName name="đđđ" localSheetId="9">#N/A</definedName>
    <definedName name="đđđ" localSheetId="1">#N/A</definedName>
    <definedName name="đđđ">#N/A</definedName>
    <definedName name="DEC">#REF!</definedName>
    <definedName name="dfgerhfd" localSheetId="2">#N/A</definedName>
    <definedName name="dfgerhfd" localSheetId="8">#N/A</definedName>
    <definedName name="dfgerhfd" localSheetId="9">#N/A</definedName>
    <definedName name="dfgerhfd" localSheetId="1">#N/A</definedName>
    <definedName name="dfgerhfd">#N/A</definedName>
    <definedName name="dfhdfh" localSheetId="2">#N/A</definedName>
    <definedName name="dfhdfh" localSheetId="8">#N/A</definedName>
    <definedName name="dfhdfh" localSheetId="9">#N/A</definedName>
    <definedName name="dfhdfh" localSheetId="1">#N/A</definedName>
    <definedName name="dfhdfh">#N/A</definedName>
    <definedName name="dfrgtt" localSheetId="2">'т 1.6.'!dfrgtt</definedName>
    <definedName name="dfrgtt" localSheetId="8">'т. 1.24.'!dfrgtt</definedName>
    <definedName name="dfrgtt" localSheetId="9">'т. 1.25.'!dfrgtt</definedName>
    <definedName name="dfrgtt" localSheetId="1">'т. 1.5.'!dfrgtt</definedName>
    <definedName name="dfrgtt">[0]!dfrgtt</definedName>
    <definedName name="dhdfhd" localSheetId="2">#N/A</definedName>
    <definedName name="dhdfhd" localSheetId="8">#N/A</definedName>
    <definedName name="dhdfhd" localSheetId="9">#N/A</definedName>
    <definedName name="dhdfhd" localSheetId="1">#N/A</definedName>
    <definedName name="dhdfhd">#N/A</definedName>
    <definedName name="dhdfhfd" localSheetId="2">#N/A</definedName>
    <definedName name="dhdfhfd" localSheetId="8">#N/A</definedName>
    <definedName name="dhdfhfd" localSheetId="9">#N/A</definedName>
    <definedName name="dhdfhfd" localSheetId="1">#N/A</definedName>
    <definedName name="dhdfhfd">#N/A</definedName>
    <definedName name="dhfdhh" localSheetId="2">#N/A</definedName>
    <definedName name="dhfdhh" localSheetId="8">#N/A</definedName>
    <definedName name="dhfdhh" localSheetId="9">#N/A</definedName>
    <definedName name="dhfdhh" localSheetId="1">#N/A</definedName>
    <definedName name="dhfdhh">#N/A</definedName>
    <definedName name="dip" localSheetId="2">[12]FST5!$G$149:$G$165,P1_dip,P2_dip,P3_dip,P4_dip</definedName>
    <definedName name="dip" localSheetId="8">[12]FST5!$G$149:$G$165,P1_dip,P2_dip,P3_dip,P4_dip</definedName>
    <definedName name="dip" localSheetId="9">[12]FST5!$G$149:$G$165,P1_dip,P2_dip,P3_dip,P4_dip</definedName>
    <definedName name="dip" localSheetId="1">[12]FST5!$G$149:$G$165,P1_dip,P2_dip,P3_dip,P4_dip</definedName>
    <definedName name="dip">[12]FST5!$G$149:$G$165,P1_dip,P2_dip,P3_dip,P4_dip</definedName>
    <definedName name="ďĺđâűé">#REF!</definedName>
    <definedName name="DOC">#REF!</definedName>
    <definedName name="Down_range">#REF!</definedName>
    <definedName name="dsragh" localSheetId="2">#N/A</definedName>
    <definedName name="dsragh" localSheetId="8">#N/A</definedName>
    <definedName name="dsragh" localSheetId="9">#N/A</definedName>
    <definedName name="dsragh" localSheetId="1">#N/A</definedName>
    <definedName name="dsragh">#N/A</definedName>
    <definedName name="e">[4]Параметры!#REF!</definedName>
    <definedName name="ęĺ" localSheetId="2">#N/A</definedName>
    <definedName name="ęĺ" localSheetId="8">#N/A</definedName>
    <definedName name="ęĺ" localSheetId="9">#N/A</definedName>
    <definedName name="ęĺ" localSheetId="1">#N/A</definedName>
    <definedName name="ęĺ">#N/A</definedName>
    <definedName name="eso" localSheetId="2">[12]FST5!$G$149:$G$165,[0]!P1_eso</definedName>
    <definedName name="eso" localSheetId="8">[12]FST5!$G$149:$G$165,[0]!P1_eso</definedName>
    <definedName name="eso" localSheetId="9">[12]FST5!$G$149:$G$165,[0]!P1_eso</definedName>
    <definedName name="eso" localSheetId="1">[12]FST5!$G$149:$G$165,[0]!P1_eso</definedName>
    <definedName name="eso">[12]FST5!$G$149:$G$165,[0]!P1_eso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9">#REF!,#REF!,#REF!,P1_ESO_PROT</definedName>
    <definedName name="ESO_PROT" localSheetId="1">#REF!,#REF!,#REF!,P1_ESO_PROT</definedName>
    <definedName name="ESO_PROT">#REF!,#REF!,#REF!,P1_ESO_PROT</definedName>
    <definedName name="ESOcom">#REF!</definedName>
    <definedName name="ew" localSheetId="2">#N/A</definedName>
    <definedName name="ew" localSheetId="8">#N/A</definedName>
    <definedName name="ew" localSheetId="9">#N/A</definedName>
    <definedName name="ew" localSheetId="1">#N/A</definedName>
    <definedName name="ew">#N/A</definedName>
    <definedName name="f">[4]Параметры!#REF!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[11]Топливо2009!#REF!</definedName>
    <definedName name="F9_SC_2">[11]Топливо2009!#REF!</definedName>
    <definedName name="F9_SC_3">[11]Топливо2009!#REF!</definedName>
    <definedName name="F9_SC_4">[11]Топливо2009!#REF!</definedName>
    <definedName name="F9_SC_5">[11]Топливо2009!#REF!</definedName>
    <definedName name="F9_SC_6">[11]Топливо2009!#REF!</definedName>
    <definedName name="F9_SCOPE">#REF!</definedName>
    <definedName name="FEB">#REF!</definedName>
    <definedName name="fff">#REF!</definedName>
    <definedName name="fg" localSheetId="2">#N/A</definedName>
    <definedName name="fg" localSheetId="8">#N/A</definedName>
    <definedName name="fg" localSheetId="9">#N/A</definedName>
    <definedName name="fg" localSheetId="1">#N/A</definedName>
    <definedName name="fg">#N/A</definedName>
    <definedName name="fgnbgfngf" localSheetId="2">#N/A</definedName>
    <definedName name="fgnbgfngf" localSheetId="8">#N/A</definedName>
    <definedName name="fgnbgfngf" localSheetId="9">#N/A</definedName>
    <definedName name="fgnbgfngf" localSheetId="1">#N/A</definedName>
    <definedName name="fgnbgfngf">#N/A</definedName>
    <definedName name="FixTarifList">[6]Лист!$A$410</definedName>
    <definedName name="ForIns">[13]Регионы!#REF!</definedName>
    <definedName name="FUEL">#REF!</definedName>
    <definedName name="FUEL_ET">#REF!</definedName>
    <definedName name="FUELLIST">#REF!</definedName>
    <definedName name="FuelQnt">[6]Лист!$B$17</definedName>
    <definedName name="g">[4]Параметры!#REF!</definedName>
    <definedName name="gdfhgh" localSheetId="2">#N/A</definedName>
    <definedName name="gdfhgh" localSheetId="8">#N/A</definedName>
    <definedName name="gdfhgh" localSheetId="9">#N/A</definedName>
    <definedName name="gdfhgh" localSheetId="1">#N/A</definedName>
    <definedName name="gdfhgh">#N/A</definedName>
    <definedName name="GES">#REF!</definedName>
    <definedName name="GES_DATA">#REF!</definedName>
    <definedName name="GES_LIST">#REF!</definedName>
    <definedName name="GES3_DATA">#REF!</definedName>
    <definedName name="GESList">[6]Лист!$A$30</definedName>
    <definedName name="GESQnt">[6]Параметры!$B$6</definedName>
    <definedName name="gfg" localSheetId="2">#N/A</definedName>
    <definedName name="gfg" localSheetId="8">#N/A</definedName>
    <definedName name="gfg" localSheetId="9">#N/A</definedName>
    <definedName name="gfg" localSheetId="1">#N/A</definedName>
    <definedName name="gfg">#N/A</definedName>
    <definedName name="gh" localSheetId="2">#N/A</definedName>
    <definedName name="gh" localSheetId="8">#N/A</definedName>
    <definedName name="gh" localSheetId="9">#N/A</definedName>
    <definedName name="gh" localSheetId="1">#N/A</definedName>
    <definedName name="gh">#N/A</definedName>
    <definedName name="GOD">[7]Заголовок!$B$11</definedName>
    <definedName name="GRES">#REF!</definedName>
    <definedName name="GRES_DATA">#REF!</definedName>
    <definedName name="GRES_LIST">#REF!</definedName>
    <definedName name="gtnn" localSheetId="2">#N/A</definedName>
    <definedName name="gtnn" localSheetId="8">#N/A</definedName>
    <definedName name="gtnn" localSheetId="9">#N/A</definedName>
    <definedName name="gtnn" localSheetId="1">#N/A</definedName>
    <definedName name="gtnn">#N/A</definedName>
    <definedName name="gtty" localSheetId="2">#REF!,#REF!,#REF!,P1_ESO_PROT</definedName>
    <definedName name="gtty" localSheetId="8">#REF!,#REF!,#REF!,P1_ESO_PROT</definedName>
    <definedName name="gtty" localSheetId="9">#REF!,#REF!,#REF!,P1_ESO_PROT</definedName>
    <definedName name="gtty" localSheetId="1">#REF!,#REF!,#REF!,P1_ESO_PROT</definedName>
    <definedName name="gtty">#REF!,#REF!,#REF!,P1_ESO_PROT</definedName>
    <definedName name="h" localSheetId="2">#N/A</definedName>
    <definedName name="h" localSheetId="8">#N/A</definedName>
    <definedName name="h" localSheetId="9">#N/A</definedName>
    <definedName name="h" localSheetId="1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[14]Справочники!$A$9:$A$12</definedName>
    <definedName name="Helper_ТЭС">[14]Справочники!$A$2:$A$5</definedName>
    <definedName name="Helper_ТЭС_Котельные">[15]Справочники!$A$2:$A$4,[15]Справочники!$A$16:$A$18</definedName>
    <definedName name="Helper_ФОРЭМ">[14]Справочники!$A$30:$A$35</definedName>
    <definedName name="hhh" localSheetId="2">#N/A</definedName>
    <definedName name="hhh" localSheetId="8">#N/A</definedName>
    <definedName name="hhh" localSheetId="9">#N/A</definedName>
    <definedName name="hhh" localSheetId="1">#N/A</definedName>
    <definedName name="hhh">#N/A</definedName>
    <definedName name="hhhhhhhhhhhhhhhhhhhhhhhhhhhhhhhhhhhhhhhhhhhhhhhhhhhhhhhhhhhhhh" localSheetId="2">'т 1.6.'!hhhhhhhhhhhhhhhhhhhhhhhhhhhhhhhhhhhhhhhhhhhhhhhhhhhhhhhhhhhhhh</definedName>
    <definedName name="hhhhhhhhhhhhhhhhhhhhhhhhhhhhhhhhhhhhhhhhhhhhhhhhhhhhhhhhhhhhhh" localSheetId="8">'т. 1.24.'!hhhhhhhhhhhhhhhhhhhhhhhhhhhhhhhhhhhhhhhhhhhhhhhhhhhhhhhhhhhhhh</definedName>
    <definedName name="hhhhhhhhhhhhhhhhhhhhhhhhhhhhhhhhhhhhhhhhhhhhhhhhhhhhhhhhhhhhhh" localSheetId="9">'т. 1.25.'!hhhhhhhhhhhhhhhhhhhhhhhhhhhhhhhhhhhhhhhhhhhhhhhhhhhhhhhhhhhhhh</definedName>
    <definedName name="hhhhhhhhhhhhhhhhhhhhhhhhhhhhhhhhhhhhhhhhhhhhhhhhhhhhhhhhhhhhhh" localSheetId="1">'т. 1.5.'!hhhhhhhhhhhhhhhhhhhhhhhhhhhhhhhhhhhhhhhhhhhhhhhhhhhhhhhhhhhhhh</definedName>
    <definedName name="hhhhhhhhhhhhhhhhhhhhhhhhhhhhhhhhhhhhhhhhhhhhhhhhhhhhhhhhhhhhhh">[0]!hhhhhhhhhhhhhhhhhhhhhhhhhhhhhhhhhhhhhhhhhhhhhhhhhhhhhhhhhhhhhh</definedName>
    <definedName name="hhy" localSheetId="2">#N/A</definedName>
    <definedName name="hhy" localSheetId="8">#N/A</definedName>
    <definedName name="hhy" localSheetId="9">#N/A</definedName>
    <definedName name="hhy" localSheetId="1">#N/A</definedName>
    <definedName name="hhy">#N/A</definedName>
    <definedName name="îî" localSheetId="2">#N/A</definedName>
    <definedName name="îî" localSheetId="8">#N/A</definedName>
    <definedName name="îî" localSheetId="9">#N/A</definedName>
    <definedName name="îî" localSheetId="1">#N/A</definedName>
    <definedName name="îî">#N/A</definedName>
    <definedName name="INN">#REF!</definedName>
    <definedName name="j" localSheetId="2">#N/A</definedName>
    <definedName name="j" localSheetId="8">#N/A</definedName>
    <definedName name="j" localSheetId="9">#N/A</definedName>
    <definedName name="j" localSheetId="1">#N/A</definedName>
    <definedName name="j">#N/A</definedName>
    <definedName name="JAN">#REF!</definedName>
    <definedName name="JUL">#REF!</definedName>
    <definedName name="JUN">#REF!</definedName>
    <definedName name="k" localSheetId="2">#N/A</definedName>
    <definedName name="k" localSheetId="8">#N/A</definedName>
    <definedName name="k" localSheetId="9">#N/A</definedName>
    <definedName name="k" localSheetId="1">#N/A</definedName>
    <definedName name="k">#N/A</definedName>
    <definedName name="KorQnt">[6]Параметры!$B$5</definedName>
    <definedName name="KotList">[6]Лист!$A$260</definedName>
    <definedName name="KotQnt">[6]Лист!$B$261</definedName>
    <definedName name="l">'[16]Вводные данные систем'!#REF!</definedName>
    <definedName name="l00" localSheetId="2">#N/A</definedName>
    <definedName name="l00" localSheetId="8">#N/A</definedName>
    <definedName name="l00" localSheetId="9">#N/A</definedName>
    <definedName name="l00" localSheetId="1">#N/A</definedName>
    <definedName name="l00">#N/A</definedName>
    <definedName name="l0000" localSheetId="2">#N/A</definedName>
    <definedName name="l0000" localSheetId="8">#N/A</definedName>
    <definedName name="l0000" localSheetId="9">#N/A</definedName>
    <definedName name="l0000" localSheetId="1">#N/A</definedName>
    <definedName name="l0000">#N/A</definedName>
    <definedName name="l0l0l0" localSheetId="2">#N/A</definedName>
    <definedName name="l0l0l0" localSheetId="8">#N/A</definedName>
    <definedName name="l0l0l0" localSheetId="9">#N/A</definedName>
    <definedName name="l0l0l0" localSheetId="1">#N/A</definedName>
    <definedName name="l0l0l0">#N/A</definedName>
    <definedName name="l0l0l0l0" localSheetId="2">#N/A</definedName>
    <definedName name="l0l0l0l0" localSheetId="8">#N/A</definedName>
    <definedName name="l0l0l0l0" localSheetId="9">#N/A</definedName>
    <definedName name="l0l0l0l0" localSheetId="1">#N/A</definedName>
    <definedName name="l0l0l0l0">#N/A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 localSheetId="16">РТ передача [17]ээ!$I$76:$I$76</definedName>
    <definedName name="MmExcelLinker_6E24F10A_D93B_4197_A91F_1E8C46B84DD5" localSheetId="2">РТ передача [17]ээ!$I$76:$I$76</definedName>
    <definedName name="MmExcelLinker_6E24F10A_D93B_4197_A91F_1E8C46B84DD5" localSheetId="8">РТ передача [17]ээ!$I$76:$I$76</definedName>
    <definedName name="MmExcelLinker_6E24F10A_D93B_4197_A91F_1E8C46B84DD5" localSheetId="9">РТ передача [17]ээ!$I$76:$I$76</definedName>
    <definedName name="MmExcelLinker_6E24F10A_D93B_4197_A91F_1E8C46B84DD5" localSheetId="1">РТ передача [17]ээ!$I$76:$I$76</definedName>
    <definedName name="MmExcelLinker_6E24F10A_D93B_4197_A91F_1E8C46B84DD5">РТ передача [17]ээ!$I$76:$I$76</definedName>
    <definedName name="MO">#REF!</definedName>
    <definedName name="MONTH">#REF!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PR">[9]TEHSHEET!$F$31:$F$34</definedName>
    <definedName name="NasPotrEE">[6]Параметры!$B$10</definedName>
    <definedName name="NasPotrEEList">[6]Лист!$A$150</definedName>
    <definedName name="ňđĺňčé">#REF!</definedName>
    <definedName name="net" localSheetId="2">[12]FST5!$G$100:$G$116,[0]!P1_net</definedName>
    <definedName name="net" localSheetId="8">[12]FST5!$G$100:$G$116,[0]!P1_net</definedName>
    <definedName name="net" localSheetId="9">[12]FST5!$G$100:$G$116,[0]!P1_net</definedName>
    <definedName name="net" localSheetId="1">[12]FST5!$G$100:$G$116,[0]!P1_net</definedName>
    <definedName name="net">[12]FST5!$G$100:$G$116,[0]!P1_net</definedName>
    <definedName name="NET_INV">[18]TEHSHEET!#REF!</definedName>
    <definedName name="NET_ORG">[18]TEHSHEET!#REF!</definedName>
    <definedName name="NET_W">[18]TEHSHEET!#REF!</definedName>
    <definedName name="nfyz" localSheetId="2">#N/A</definedName>
    <definedName name="nfyz" localSheetId="8">#N/A</definedName>
    <definedName name="nfyz" localSheetId="9">#N/A</definedName>
    <definedName name="nfyz" localSheetId="1">#N/A</definedName>
    <definedName name="nfyz">#N/A</definedName>
    <definedName name="NOM">#REF!</definedName>
    <definedName name="NOV">#REF!</definedName>
    <definedName name="NSRF">#REF!</definedName>
    <definedName name="Num">#REF!</definedName>
    <definedName name="NVV">#REF!</definedName>
    <definedName name="o" localSheetId="2">#N/A</definedName>
    <definedName name="o" localSheetId="8">#N/A</definedName>
    <definedName name="o" localSheetId="9">#N/A</definedName>
    <definedName name="o" localSheetId="1">#N/A</definedName>
    <definedName name="o">#N/A</definedName>
    <definedName name="obl">#REF!</definedName>
    <definedName name="OCT">#REF!</definedName>
    <definedName name="OKTMO">#REF!</definedName>
    <definedName name="öó" localSheetId="2">#N/A</definedName>
    <definedName name="öó" localSheetId="8">#N/A</definedName>
    <definedName name="öó" localSheetId="9">#N/A</definedName>
    <definedName name="öó" localSheetId="1">#N/A</definedName>
    <definedName name="öó">#N/A</definedName>
    <definedName name="ORE">#REF!</definedName>
    <definedName name="ORG">[13]Справочники!#REF!</definedName>
    <definedName name="Org_list">#REF!</definedName>
    <definedName name="ORG_U">#REF!</definedName>
    <definedName name="OTH_DATA">#REF!</definedName>
    <definedName name="OTH_LIST">#REF!</definedName>
    <definedName name="p">'[16]Вводные данные систем'!#REF!</definedName>
    <definedName name="P1_dip" hidden="1">[12]FST5!$G$167:$G$172,[12]FST5!$G$174:$G$175,[12]FST5!$G$177:$G$180,[12]FST5!$G$182,[12]FST5!$G$184:$G$188,[12]FST5!$G$190,[12]FST5!$G$192:$G$194</definedName>
    <definedName name="P1_eso" hidden="1">[19]FST5!$G$167:$G$172,[19]FST5!$G$174:$G$175,[19]FST5!$G$177:$G$180,[19]FST5!$G$182,[19]FST5!$G$184:$G$188,[19]FST5!$G$190,[19]FST5!$G$192:$G$194</definedName>
    <definedName name="P1_ESO_PROT" hidden="1">#REF!,#REF!,#REF!,#REF!,#REF!,#REF!,#REF!,#REF!</definedName>
    <definedName name="P1_net" hidden="1">[19]FST5!$G$118:$G$123,[19]FST5!$G$125:$G$126,[19]FST5!$G$128:$G$131,[19]FST5!$G$133,[19]FST5!$G$135:$G$139,[19]FST5!$G$141,[19]FST5!$G$143:$G$145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'[20]16'!$E$15:$I$16,'[20]16'!$E$18:$I$20,'[20]16'!$E$23:$I$23,'[20]16'!$E$26:$I$26,'[20]16'!$E$29:$I$29,'[20]16'!$E$32:$I$32,'[20]16'!$E$35:$I$35,'[20]16'!$B$34,'[20]16'!$B$37</definedName>
    <definedName name="P1_SCOPE_17_PRT">'[20]17'!$E$13:$H$21,'[20]17'!$J$9:$J$11,'[20]17'!$J$13:$J$21,'[20]17'!$E$24:$H$26,'[20]17'!$E$28:$H$36,'[20]17'!$J$24:$M$26,'[20]17'!$J$28:$M$36,'[20]17'!$E$39:$H$41</definedName>
    <definedName name="P1_SCOPE_4_PRT">'[20]4'!$F$23:$I$23,'[20]4'!$F$25:$I$25,'[20]4'!$F$27:$I$31,'[20]4'!$K$14:$N$20,'[20]4'!$K$23:$N$23,'[20]4'!$K$25:$N$25,'[20]4'!$K$27:$N$31,'[20]4'!$P$14:$S$20,'[20]4'!$P$23:$S$23</definedName>
    <definedName name="P1_SCOPE_5_PRT">'[20]5'!$F$23:$I$23,'[20]5'!$F$25:$I$25,'[20]5'!$F$27:$I$31,'[20]5'!$K$14:$N$21,'[20]5'!$K$23:$N$23,'[20]5'!$K$25:$N$25,'[20]5'!$K$27:$N$31,'[20]5'!$P$14:$S$21,'[20]5'!$P$23:$S$23</definedName>
    <definedName name="P1_SCOPE_CORR" hidden="1">#REF!,#REF!,#REF!,#REF!,#REF!,#REF!,#REF!</definedName>
    <definedName name="P1_SCOPE_DOP" hidden="1">[21]Регионы!#REF!,[21]Регионы!#REF!,[21]Регионы!#REF!,[21]Регионы!#REF!,[21]Регионы!#REF!,[21]Регионы!#REF!</definedName>
    <definedName name="P1_SCOPE_F1_PRT">'[20]Ф-1 (для АО-энерго)'!$D$74:$E$84,'[20]Ф-1 (для АО-энерго)'!$D$71:$E$72,'[20]Ф-1 (для АО-энерго)'!$D$66:$E$69,'[20]Ф-1 (для АО-энерго)'!$D$61:$E$64</definedName>
    <definedName name="P1_SCOPE_F2_PRT">'[20]Ф-2 (для АО-энерго)'!$G$56,'[20]Ф-2 (для АО-энерго)'!$E$55:$E$56,'[20]Ф-2 (для АО-энерго)'!$F$55:$G$55,'[20]Ф-2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>[20]перекрестка!$H$15:$H$19,[20]перекрестка!$H$21:$H$25,[20]перекрестка!$J$14:$J$25,[20]перекрестка!$K$15:$K$19,[20]перекрестка!$K$21:$K$25</definedName>
    <definedName name="P1_SCOPE_REGS" hidden="1">#REF!,#REF!,#REF!,#REF!,#REF!</definedName>
    <definedName name="P1_SCOPE_SAVE2" hidden="1">#REF!,#REF!,#REF!,#REF!,#REF!,#REF!,#REF!</definedName>
    <definedName name="P1_SCOPE_SV_LD">#REF!,#REF!,#REF!,#REF!,#REF!,#REF!,#REF!</definedName>
    <definedName name="P1_SCOPE_SV_LD1">[20]свод!$E$70:$M$79,[20]свод!$E$81:$M$81,[20]свод!$E$83:$M$88,[20]свод!$E$90:$M$90,[20]свод!$E$92:$M$96,[20]свод!$E$98:$M$98,[20]свод!$E$101:$M$102</definedName>
    <definedName name="P1_SCOPE_SV_PRT">[20]свод!$E$23:$H$26,[20]свод!$E$28:$I$29,[20]свод!$E$32:$I$36,[20]свод!$E$38:$I$40,[20]свод!$E$42:$I$53,[20]свод!$E$55:$I$56,[20]свод!$E$58:$I$63</definedName>
    <definedName name="P1_SCOPE_SYS_SVOD" hidden="1">[22]Свод!$L$27:$N$37,[22]Свод!$L$39:$N$51,[22]Свод!$L$53:$N$66,[22]Свод!$L$68:$N$73,[22]Свод!$L$75:$N$89,[22]Свод!$L$91:$N$101,[22]Свод!$L$103:$N$111</definedName>
    <definedName name="P1_SCOPE_TAR" hidden="1">[22]Свод!$G$27:$AA$37,[22]Свод!$G$39:$AA$51,[22]Свод!$G$53:$AA$66,[22]Свод!$G$68:$AA$73,[22]Свод!$G$75:$AA$89,[22]Свод!$G$91:$AA$101,[22]Свод!$G$103:$AA$111</definedName>
    <definedName name="P1_SCOPE_TAR_OLD" hidden="1">[22]Свод!$H$27:$H$37,[22]Свод!$H$39:$H$51,[22]Свод!$H$53:$H$66,[22]Свод!$H$68:$H$73,[22]Свод!$H$75:$H$89,[22]Свод!$H$91:$H$101,[22]Свод!$H$103:$H$108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[23]перекрестка!$J$42:$K$46,[23]перекрестка!$J$49,[23]перекрестка!$J$50:$K$54,[23]перекрестка!$J$55,[23]перекрестка!$J$56:$K$60,[23]перекрестка!$J$62:$K$66</definedName>
    <definedName name="P1_T16?axis?R?ДОГОВОР" hidden="1">'[24]16'!$E$76:$M$76,'[24]16'!$E$8:$M$8,'[24]16'!$E$12:$M$12,'[24]16'!$E$52:$M$52,'[24]16'!$E$16:$M$16,'[24]16'!$E$64:$M$64,'[24]16'!$E$84:$M$85,'[24]16'!$E$48:$M$48,'[24]16'!$E$80:$M$80,'[24]16'!$E$72:$M$72,'[24]16'!$E$44:$M$44</definedName>
    <definedName name="P1_T16?axis?R?ДОГОВОР?" hidden="1">'[24]16'!$A$76,'[24]16'!$A$84:$A$85,'[24]16'!$A$72,'[24]16'!$A$80,'[24]16'!$A$68,'[24]16'!$A$64,'[24]16'!$A$60,'[24]16'!$A$56,'[24]16'!$A$52,'[24]16'!$A$48,'[24]16'!$A$44,'[24]16'!$A$40,'[24]16'!$A$36,'[24]16'!$A$32,'[24]16'!$A$28,'[24]16'!$A$24,'[24]16'!$A$20</definedName>
    <definedName name="P1_T16?L1" hidden="1">'[24]16'!$A$74:$M$74,'[24]16'!$A$14:$M$14,'[24]16'!$A$10:$M$10,'[24]16'!$A$50:$M$50,'[24]16'!$A$6:$M$6,'[24]16'!$A$62:$M$62,'[24]16'!$A$78:$M$78,'[24]16'!$A$46:$M$46,'[24]16'!$A$82:$M$82,'[24]16'!$A$70:$M$70,'[24]16'!$A$42:$M$42</definedName>
    <definedName name="P1_T16?L1.x" hidden="1">'[24]16'!$A$76:$M$76,'[24]16'!$A$16:$M$16,'[24]16'!$A$12:$M$12,'[24]16'!$A$52:$M$52,'[24]16'!$A$8:$M$8,'[24]16'!$A$64:$M$64,'[24]16'!$A$80:$M$80,'[24]16'!$A$48:$M$48,'[24]16'!$A$84:$M$85,'[24]16'!$A$72:$M$72,'[24]16'!$A$44:$M$44</definedName>
    <definedName name="P1_T16_Protect" hidden="1">'[23]16'!$G$10:$K$14,'[23]16'!$G$17:$K$17,'[23]16'!$G$20:$K$20,'[23]16'!$G$23:$K$23,'[23]16'!$G$26:$K$26,'[23]16'!$G$29:$K$29,'[23]16'!$G$33:$K$34,'[23]16'!$G$38:$K$40</definedName>
    <definedName name="P1_T17?L4">'[15]29'!$J$18:$J$25,'[15]29'!$G$18:$G$25,'[15]29'!$G$35:$G$42,'[15]29'!$J$35:$J$42,'[15]29'!$G$60,'[15]29'!$J$60,'[15]29'!$M$60,'[15]29'!$P$60,'[15]29'!$P$18:$P$25,'[15]29'!$G$9:$G$16</definedName>
    <definedName name="P1_T17?unit?РУБ.ГКАЛ">'[15]29'!$F$44:$F$51,'[15]29'!$I$44:$I$51,'[15]29'!$L$44:$L$51,'[15]29'!$F$18:$F$25,'[15]29'!$I$60,'[15]29'!$L$60,'[15]29'!$O$60,'[15]29'!$F$60,'[15]29'!$F$9:$F$16,'[15]29'!$I$9:$I$16</definedName>
    <definedName name="P1_T17?unit?ТГКАЛ">'[15]29'!$M$18:$M$25,'[15]29'!$J$18:$J$25,'[15]29'!$G$18:$G$25,'[15]29'!$G$35:$G$42,'[15]29'!$J$35:$J$42,'[15]29'!$G$60,'[15]29'!$J$60,'[15]29'!$M$60,'[15]29'!$P$60,'[15]29'!$G$9:$G$16</definedName>
    <definedName name="P1_T17_Protection">'[15]29'!$O$47:$P$51,'[15]29'!$L$47:$M$51,'[15]29'!$L$53:$M$53,'[15]29'!$L$55:$M$59,'[15]29'!$O$53:$P$53,'[15]29'!$O$55:$P$59,'[15]29'!$F$12:$G$16,'[15]29'!$F$10:$G$10</definedName>
    <definedName name="P1_T18.2_Protect" hidden="1">'[23]18.2'!$F$12:$J$19,'[23]18.2'!$F$22:$J$25,'[23]18.2'!$B$28:$J$30,'[23]18.2'!$F$32:$J$32,'[23]18.2'!$B$34:$J$38,'[23]18.2'!$F$42:$J$47,'[23]18.2'!$F$54:$J$54</definedName>
    <definedName name="P1_T2.1?Protection">'[25]2007 (Min)'!$G$34:$H$35,'[25]2007 (Min)'!$K$34:$L$35,'[25]2007 (Min)'!$O$34:$P$35,'[25]2007 (Min)'!$G$38:$H$38,'[25]2007 (Min)'!$K$38:$L$38</definedName>
    <definedName name="P1_T2.2_DiapProt">'[25]2007 (Max)'!$G$44:$H$44,'[25]2007 (Max)'!$G$47:$H$47,'[25]2007 (Max)'!$K$44:$L$44,'[25]2007 (Max)'!$K$47:$L$47,'[25]2007 (Max)'!$O$44:$P$44</definedName>
    <definedName name="P1_T20_Protection" hidden="1">'[15]20'!$E$4:$H$4,'[15]20'!$E$13:$H$13,'[15]20'!$E$16:$H$17,'[15]20'!$E$19:$H$19,'[15]20'!$J$4:$M$4,'[15]20'!$J$8:$M$11,'[15]20'!$J$13:$M$13,'[15]20'!$J$16:$M$17,'[15]20'!$J$19:$M$19</definedName>
    <definedName name="P1_T21_Protection">'[15]21'!$O$31:$S$33,'[15]21'!$E$11,'[15]21'!$G$11:$K$11,'[15]21'!$M$11,'[15]21'!$O$11:$S$11,'[15]21'!$E$14:$E$16,'[15]21'!$G$14:$K$16,'[15]21'!$M$14:$M$16,'[15]21'!$O$14:$S$16</definedName>
    <definedName name="P1_T23_Protection">'[15]23'!$F$9:$J$25,'[15]23'!$O$9:$P$25,'[15]23'!$A$32:$A$34,'[15]23'!$F$32:$J$34,'[15]23'!$O$32:$P$34,'[15]23'!$A$37:$A$53,'[15]23'!$F$37:$J$53,'[15]23'!$O$37:$P$53</definedName>
    <definedName name="P1_T24_Data" hidden="1">'[26]24'!$G$10:$N$12,'[26]24'!$G$14:$N$15,'[26]24'!$G$17:$N$20,'[26]24'!$G$22:$N$23,'[26]24'!$G$33:$N$33,'[26]24'!$G$36:$N$38,'[26]24'!$G$40:$N$40,'[26]24'!$G$43:$N$45</definedName>
    <definedName name="P1_T25_protection">'[15]25'!$G$8:$J$21,'[15]25'!$G$24:$J$28,'[15]25'!$G$30:$J$33,'[15]25'!$G$35:$J$37,'[15]25'!$G$41:$J$42,'[15]25'!$L$8:$O$21,'[15]25'!$L$24:$O$28,'[15]25'!$L$30:$O$33</definedName>
    <definedName name="P1_T26_Protection">'[15]26'!$B$34:$B$36,'[15]26'!$F$8:$I$8,'[15]26'!$F$10:$I$11,'[15]26'!$F$13:$I$15,'[15]26'!$F$18:$I$19,'[15]26'!$F$22:$I$24,'[15]26'!$F$26:$I$26,'[15]26'!$F$29:$I$32</definedName>
    <definedName name="P1_T27_Protection">'[15]27'!$B$34:$B$36,'[15]27'!$F$8:$I$8,'[15]27'!$F$10:$I$11,'[15]27'!$F$13:$I$15,'[15]27'!$F$18:$I$19,'[15]27'!$F$22:$I$24,'[15]27'!$F$26:$I$26,'[15]27'!$F$29:$I$32</definedName>
    <definedName name="P1_T28?axis?R?ПЭ">'[15]28'!$D$16:$I$18,'[15]28'!$D$22:$I$24,'[15]28'!$D$28:$I$30,'[15]28'!$D$37:$I$39,'[15]28'!$D$42:$I$44,'[15]28'!$D$48:$I$50,'[15]28'!$D$54:$I$56,'[15]28'!$D$63:$I$65</definedName>
    <definedName name="P1_T28?axis?R?ПЭ?">'[15]28'!$B$16:$B$18,'[15]28'!$B$22:$B$24,'[15]28'!$B$28:$B$30,'[15]28'!$B$37:$B$39,'[15]28'!$B$42:$B$44,'[15]28'!$B$48:$B$50,'[15]28'!$B$54:$B$56,'[15]28'!$B$63:$B$65</definedName>
    <definedName name="P1_T28?Data">'[15]28'!$G$242:$H$265,'[15]28'!$D$242:$E$265,'[15]28'!$G$216:$H$239,'[15]28'!$D$268:$E$292,'[15]28'!$G$268:$H$292,'[15]28'!$D$216:$E$239,'[15]28'!$G$190:$H$213</definedName>
    <definedName name="P1_T28_Protection">'[15]28'!$B$74:$B$76,'[15]28'!$B$80:$B$82,'[15]28'!$B$89:$B$91,'[15]28'!$B$94:$B$96,'[15]28'!$B$100:$B$102,'[15]28'!$B$106:$B$108,'[15]28'!$B$115:$B$117,'[15]28'!$B$120:$B$122</definedName>
    <definedName name="P1_T4_Protect" hidden="1">'[23]4'!$G$20:$J$20,'[23]4'!$G$22:$J$22,'[23]4'!$G$24:$J$28,'[23]4'!$L$11:$O$17,'[23]4'!$L$20:$O$20,'[23]4'!$L$22:$O$22,'[23]4'!$L$24:$O$28,'[23]4'!$Q$11:$T$17,'[23]4'!$Q$20:$T$20</definedName>
    <definedName name="P1_T6_Protect" hidden="1">'[23]6'!$D$46:$H$55,'[23]6'!$J$46:$N$55,'[23]6'!$D$57:$H$59,'[23]6'!$J$57:$N$59,'[23]6'!$B$10:$B$19,'[23]6'!$D$10:$H$19,'[23]6'!$J$10:$N$19,'[23]6'!$D$21:$H$23,'[23]6'!$J$21:$N$23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[23]перекрестка!$F$42:$H$46,[23]перекрестка!$F$49:$G$49,[23]перекрестка!$F$50:$H$54,[23]перекрестка!$F$55:$G$55,[23]перекрестка!$F$56:$H$60</definedName>
    <definedName name="P10_T28_Protection">'[15]28'!$G$167:$H$169,'[15]28'!$D$172:$E$174,'[15]28'!$G$172:$H$174,'[15]28'!$D$178:$E$180,'[15]28'!$G$178:$H$181,'[15]28'!$D$184:$E$186,'[15]28'!$G$184:$H$186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 hidden="1">[23]перекрестка!$F$62:$H$66,[23]перекрестка!$F$68:$H$72,[23]перекрестка!$F$74:$H$78,[23]перекрестка!$F$80:$H$84,[23]перекрестка!$F$89:$G$89</definedName>
    <definedName name="P11_T28_Protection">'[15]28'!$D$193:$E$195,'[15]28'!$G$193:$H$195,'[15]28'!$D$198:$E$200,'[15]28'!$G$198:$H$200,'[15]28'!$D$204:$E$206,'[15]28'!$G$204:$H$206,'[15]28'!$D$210:$E$212,'[15]28'!$B$68:$B$70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localSheetId="8" hidden="1">#REF!,#REF!,#REF!,#REF!,#REF!,#REF!,#REF!,P1_T1?unit?ТРУБ</definedName>
    <definedName name="P12_T1?unit?ТРУБ" localSheetId="9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hidden="1">#REF!,#REF!,#REF!,#REF!,#REF!,#REF!,#REF!,P1_T1?unit?ТРУБ</definedName>
    <definedName name="P12_T1_Protect" hidden="1">[23]перекрестка!$F$90:$H$94,[23]перекрестка!$F$95:$G$95,[23]перекрестка!$F$96:$H$100,[23]перекрестка!$F$102:$H$106,[23]перекрестка!$F$108:$H$112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8">P1_T28_Protection,P2_T28_Protection,P3_T28_Protection,P4_T28_Protection,P5_T28_Protection,P6_T28_Protection,P7_T28_Protection,P8_T28_Protection</definedName>
    <definedName name="P12_T28_Protection" localSheetId="9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[0]!P2_T1?unit?ТРУБ,[0]!P3_T1?unit?ТРУБ,[0]!P4_T1?unit?ТРУБ,[0]!P5_T1?unit?ТРУБ,[0]!P6_T1?unit?ТРУБ,[0]!P7_T1?unit?ТРУБ,[0]!P8_T1?unit?ТРУБ,[0]!P9_T1?unit?ТРУБ,P10_T1?unit?ТРУБ</definedName>
    <definedName name="P13_T1?unit?ТРУБ" localSheetId="8" hidden="1">[0]!P2_T1?unit?ТРУБ,[0]!P3_T1?unit?ТРУБ,[0]!P4_T1?unit?ТРУБ,[0]!P5_T1?unit?ТРУБ,[0]!P6_T1?unit?ТРУБ,[0]!P7_T1?unit?ТРУБ,[0]!P8_T1?unit?ТРУБ,[0]!P9_T1?unit?ТРУБ,P10_T1?unit?ТРУБ</definedName>
    <definedName name="P13_T1?unit?ТРУБ" localSheetId="9" hidden="1">[0]!P2_T1?unit?ТРУБ,[0]!P3_T1?unit?ТРУБ,[0]!P4_T1?unit?ТРУБ,[0]!P5_T1?unit?ТРУБ,[0]!P6_T1?unit?ТРУБ,[0]!P7_T1?unit?ТРУБ,[0]!P8_T1?unit?ТРУБ,[0]!P9_T1?unit?ТРУБ,P10_T1?unit?ТРУБ</definedName>
    <definedName name="P13_T1?unit?ТРУБ" localSheetId="1" hidden="1">[0]!P2_T1?unit?ТРУБ,[0]!P3_T1?unit?ТРУБ,[0]!P4_T1?unit?ТРУБ,[0]!P5_T1?unit?ТРУБ,[0]!P6_T1?unit?ТРУБ,[0]!P7_T1?unit?ТРУБ,[0]!P8_T1?unit?ТРУБ,[0]!P9_T1?unit?ТРУБ,P10_T1?unit?ТРУБ</definedName>
    <definedName name="P13_T1?unit?ТРУБ" hidden="1">[0]!P2_T1?unit?ТРУБ,[0]!P3_T1?unit?ТРУБ,[0]!P4_T1?unit?ТРУБ,[0]!P5_T1?unit?ТРУБ,[0]!P6_T1?unit?ТРУБ,[0]!P7_T1?unit?ТРУБ,[0]!P8_T1?unit?ТРУБ,[0]!P9_T1?unit?ТРУБ,P10_T1?unit?ТРУБ</definedName>
    <definedName name="P13_T1_Protect" hidden="1">[23]перекрестка!$F$114:$H$118,[23]перекрестка!$F$120:$H$124,[23]перекрестка!$F$127:$G$127,[23]перекрестка!$F$128:$H$132,[23]перекрестка!$F$133:$G$133</definedName>
    <definedName name="P14_SCOPE_FULL_LOAD" hidden="1">#REF!,#REF!,#REF!,#REF!,#REF!,#REF!</definedName>
    <definedName name="P14_T1_Protect" hidden="1">[23]перекрестка!$F$134:$H$138,[23]перекрестка!$F$140:$H$144,[23]перекрестка!$F$146:$H$150,[23]перекрестка!$F$152:$H$156,[23]перекрестка!$F$158:$H$162</definedName>
    <definedName name="P15_SCOPE_FULL_LOAD" localSheetId="2" hidden="1">#REF!,#REF!,#REF!,#REF!,#REF!,P1_SCOPE_FULL_LOAD</definedName>
    <definedName name="P15_SCOPE_FULL_LOAD" localSheetId="8" hidden="1">#REF!,#REF!,#REF!,#REF!,#REF!,P1_SCOPE_FULL_LOAD</definedName>
    <definedName name="P15_SCOPE_FULL_LOAD" localSheetId="9" hidden="1">#REF!,#REF!,#REF!,#REF!,#REF!,P1_SCOPE_FULL_LOAD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hidden="1">[23]перекрестка!$J$158:$K$162,[23]перекрестка!$J$152:$K$156,[23]перекрестка!$J$146:$K$150,[23]перекрестка!$J$140:$K$144,[23]перекрестка!$J$11</definedName>
    <definedName name="P16_SCOPE_FULL_LOAD" localSheetId="2" hidden="1">[0]!P2_SCOPE_FULL_LOAD,[0]!P3_SCOPE_FULL_LOAD,[0]!P4_SCOPE_FULL_LOAD,[0]!P5_SCOPE_FULL_LOAD,[0]!P6_SCOPE_FULL_LOAD,[0]!P7_SCOPE_FULL_LOAD,[0]!P8_SCOPE_FULL_LOAD</definedName>
    <definedName name="P16_SCOPE_FULL_LOAD" localSheetId="8" hidden="1">[0]!P2_SCOPE_FULL_LOAD,[0]!P3_SCOPE_FULL_LOAD,[0]!P4_SCOPE_FULL_LOAD,[0]!P5_SCOPE_FULL_LOAD,[0]!P6_SCOPE_FULL_LOAD,[0]!P7_SCOPE_FULL_LOAD,[0]!P8_SCOPE_FULL_LOAD</definedName>
    <definedName name="P16_SCOPE_FULL_LOAD" localSheetId="9" hidden="1">[0]!P2_SCOPE_FULL_LOAD,[0]!P3_SCOPE_FULL_LOAD,[0]!P4_SCOPE_FULL_LOAD,[0]!P5_SCOPE_FULL_LOAD,[0]!P6_SCOPE_FULL_LOAD,[0]!P7_SCOPE_FULL_LOAD,[0]!P8_SCOPE_FULL_LOAD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[23]перекрестка!$J$12:$K$16,[23]перекрестка!$J$17,[23]перекрестка!$J$18:$K$22,[23]перекрестка!$J$24:$K$28,[23]перекрестка!$J$30:$K$34,[23]перекрестка!$F$23:$G$23</definedName>
    <definedName name="P17_SCOPE_FULL_LOAD" localSheetId="2" hidden="1">[0]!P9_SCOPE_FULL_LOAD,P10_SCOPE_FULL_LOAD,P11_SCOPE_FULL_LOAD,P12_SCOPE_FULL_LOAD,P13_SCOPE_FULL_LOAD,P14_SCOPE_FULL_LOAD,'т 1.6.'!P15_SCOPE_FULL_LOAD</definedName>
    <definedName name="P17_SCOPE_FULL_LOAD" localSheetId="8" hidden="1">[0]!P9_SCOPE_FULL_LOAD,P10_SCOPE_FULL_LOAD,P11_SCOPE_FULL_LOAD,P12_SCOPE_FULL_LOAD,P13_SCOPE_FULL_LOAD,P14_SCOPE_FULL_LOAD,'т. 1.24.'!P15_SCOPE_FULL_LOAD</definedName>
    <definedName name="P17_SCOPE_FULL_LOAD" localSheetId="9" hidden="1">[0]!P9_SCOPE_FULL_LOAD,P10_SCOPE_FULL_LOAD,P11_SCOPE_FULL_LOAD,P12_SCOPE_FULL_LOAD,P13_SCOPE_FULL_LOAD,P14_SCOPE_FULL_LOAD,'т. 1.25.'!P15_SCOPE_FULL_LOAD</definedName>
    <definedName name="P17_SCOPE_FULL_LOAD" localSheetId="1" hidden="1">[0]!P9_SCOPE_FULL_LOAD,P10_SCOPE_FULL_LOAD,P11_SCOPE_FULL_LOAD,P12_SCOPE_FULL_LOAD,P13_SCOPE_FULL_LOAD,P14_SCOPE_FULL_LOAD,'т. 1.5.'!P15_SCOPE_FULL_LOAD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[23]перекрестка!$F$29:$G$29,[23]перекрестка!$F$61:$G$61,[23]перекрестка!$F$67:$G$67,[23]перекрестка!$F$101:$G$101,[23]перекрестка!$F$107:$G$107</definedName>
    <definedName name="P18_T1_Protect" localSheetId="2" hidden="1">[23]перекрестка!$F$139:$G$139,[23]перекрестка!$F$145:$G$145,[23]перекрестка!$J$36:$K$40,P1_T1_Protect,P2_T1_Protect,P3_T1_Protect,P4_T1_Protect</definedName>
    <definedName name="P18_T1_Protect" localSheetId="8" hidden="1">[23]перекрестка!$F$139:$G$139,[23]перекрестка!$F$145:$G$145,[23]перекрестка!$J$36:$K$40,P1_T1_Protect,P2_T1_Protect,P3_T1_Protect,P4_T1_Protect</definedName>
    <definedName name="P18_T1_Protect" localSheetId="9" hidden="1">[23]перекрестка!$F$139:$G$139,[23]перекрестка!$F$145:$G$145,[23]перекрестка!$J$36:$K$40,P1_T1_Protect,P2_T1_Protect,P3_T1_Protect,P4_T1_Protect</definedName>
    <definedName name="P18_T1_Protect" localSheetId="1" hidden="1">[23]перекрестка!$F$139:$G$139,[23]перекрестка!$F$145:$G$145,[23]перекрестка!$J$36:$K$40,P1_T1_Protect,P2_T1_Protect,P3_T1_Protect,P4_T1_Protect</definedName>
    <definedName name="P18_T1_Protect" hidden="1">[23]перекрестка!$F$139:$G$139,[23]перекрестка!$F$145:$G$145,[23]перекрестка!$J$36:$K$40,P1_T1_Protect,P2_T1_Protect,P3_T1_Protect,P4_T1_Protect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[12]FST5!$G$100:$G$116,[12]FST5!$G$118:$G$123,[12]FST5!$G$125:$G$126,[12]FST5!$G$128:$G$131,[12]FST5!$G$133,[12]FST5!$G$135:$G$139,[12]FST5!$G$141</definedName>
    <definedName name="P2_SC_CLR" hidden="1">#REF!,#REF!,#REF!,#REF!,#REF!</definedName>
    <definedName name="P2_SC22" hidden="1">#REF!,#REF!,#REF!,#REF!,#REF!,#REF!,#REF!</definedName>
    <definedName name="P2_SCOPE_16_PRT">'[20]16'!$E$38:$I$38,'[20]16'!$E$41:$I$41,'[20]16'!$E$45:$I$47,'[20]16'!$E$49:$I$49,'[20]16'!$E$53:$I$54,'[20]16'!$E$56:$I$57,'[20]16'!$E$59:$I$59,'[20]16'!$E$9:$I$13</definedName>
    <definedName name="P2_SCOPE_4_PRT">'[20]4'!$P$25:$S$25,'[20]4'!$P$27:$S$31,'[20]4'!$U$14:$X$20,'[20]4'!$U$23:$X$23,'[20]4'!$U$25:$X$25,'[20]4'!$U$27:$X$31,'[20]4'!$Z$14:$AC$20,'[20]4'!$Z$23:$AC$23,'[20]4'!$Z$25:$AC$25</definedName>
    <definedName name="P2_SCOPE_5_PRT">'[20]5'!$P$25:$S$25,'[20]5'!$P$27:$S$31,'[20]5'!$U$14:$X$21,'[20]5'!$U$23:$X$23,'[20]5'!$U$25:$X$25,'[20]5'!$U$27:$X$31,'[20]5'!$Z$14:$AC$21,'[20]5'!$Z$23:$AC$23,'[20]5'!$Z$25:$AC$25</definedName>
    <definedName name="P2_SCOPE_CORR" hidden="1">#REF!,#REF!,#REF!,#REF!,#REF!,#REF!,#REF!,#REF!</definedName>
    <definedName name="P2_SCOPE_F1_PRT">'[20]Ф-1 (для АО-энерго)'!$D$56:$E$59,'[20]Ф-1 (для АО-энерго)'!$D$34:$E$50,'[20]Ф-1 (для АО-энерго)'!$D$32:$E$32,'[20]Ф-1 (для АО-энерго)'!$D$23:$E$30</definedName>
    <definedName name="P2_SCOPE_F2_PRT">'[20]Ф-2 (для АО-энерго)'!$D$52:$G$54,'[20]Ф-2 (для АО-энерго)'!$C$21:$E$42,'[20]Ф-2 (для АО-энерго)'!$A$12:$E$12,'[20]Ф-2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>[20]перекрестка!$N$14:$N$25,[20]перекрестка!$N$27:$N$31,[20]перекрестка!$J$27:$K$31,[20]перекрестка!$F$27:$H$31,[20]перекрестка!$F$33:$H$37</definedName>
    <definedName name="P2_SCOPE_SAVE2" hidden="1">#REF!,#REF!,#REF!,#REF!,#REF!,#REF!</definedName>
    <definedName name="P2_SCOPE_SV_PRT">[20]свод!$E$72:$I$79,[20]свод!$E$81:$I$81,[20]свод!$E$85:$H$88,[20]свод!$E$90:$I$90,[20]свод!$E$107:$I$112,[20]свод!$E$114:$I$117,[20]свод!$E$124:$H$127</definedName>
    <definedName name="P2_SCOPE_TAR_OLD" hidden="1">[22]Свод!$W$8:$W$25,[22]Свод!$W$27:$W$37,[22]Свод!$W$39:$W$51,[22]Свод!$W$53:$W$66,[22]Свод!$W$68:$W$73,[22]Свод!$W$75:$W$89,[22]Свод!$W$91:$W$101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[23]перекрестка!$J$68:$K$72,[23]перекрестка!$J$74:$K$78,[23]перекрестка!$J$80:$K$84,[23]перекрестка!$J$89,[23]перекрестка!$J$90:$K$94,[23]перекрестка!$J$95</definedName>
    <definedName name="P2_T17?L4">'[15]29'!$J$9:$J$16,'[15]29'!$M$9:$M$16,'[15]29'!$P$9:$P$16,'[15]29'!$G$44:$G$51,'[15]29'!$J$44:$J$51,'[15]29'!$M$44:$M$51,'[15]29'!$M$35:$M$42,'[15]29'!$P$35:$P$42,'[15]29'!$P$44:$P$51</definedName>
    <definedName name="P2_T17?unit?РУБ.ГКАЛ">'[15]29'!$I$18:$I$25,'[15]29'!$L$9:$L$16,'[15]29'!$L$18:$L$25,'[15]29'!$O$9:$O$16,'[15]29'!$F$35:$F$42,'[15]29'!$I$35:$I$42,'[15]29'!$L$35:$L$42,'[15]29'!$O$35:$O$51</definedName>
    <definedName name="P2_T17?unit?ТГКАЛ">'[15]29'!$J$9:$J$16,'[15]29'!$M$9:$M$16,'[15]29'!$P$9:$P$16,'[15]29'!$M$35:$M$42,'[15]29'!$P$35:$P$42,'[15]29'!$G$44:$G$51,'[15]29'!$J$44:$J$51,'[15]29'!$M$44:$M$51,'[15]29'!$P$44:$P$51</definedName>
    <definedName name="P2_T17_Protection">'[15]29'!$F$19:$G$19,'[15]29'!$F$21:$G$25,'[15]29'!$F$27:$G$27,'[15]29'!$F$29:$G$33,'[15]29'!$F$36:$G$36,'[15]29'!$F$38:$G$42,'[15]29'!$F$45:$G$45,'[15]29'!$F$47:$G$51</definedName>
    <definedName name="P2_T2.1?Protection">'[25]2007 (Min)'!$G$40:$H$42,'[25]2007 (Min)'!$K$40:$L$42,'[25]2007 (Min)'!$O$40:$P$42,'[25]2007 (Min)'!$G$47:$H$47,'[25]2007 (Min)'!$K$47:$L$47</definedName>
    <definedName name="P2_T2.2?Protection">'[25]2007 (Max)'!$G$17:$H$21,'[25]2007 (Max)'!$K$17:$L$21,'[25]2007 (Max)'!$O$17:$P$21,'[25]2007 (Max)'!$G$25:$H$25,'[25]2007 (Max)'!$K$25:$L$25</definedName>
    <definedName name="P2_T21_Protection">'[15]21'!$E$20:$E$22,'[15]21'!$G$20:$K$22,'[15]21'!$M$20:$M$22,'[15]21'!$O$20:$S$22,'[15]21'!$E$26:$E$28,'[15]21'!$G$26:$K$28,'[15]21'!$M$26:$M$28,'[15]21'!$O$26:$S$28</definedName>
    <definedName name="P2_T25_protection">'[15]25'!$L$35:$O$37,'[15]25'!$L$41:$O$42,'[15]25'!$Q$8:$T$21,'[15]25'!$Q$24:$T$28,'[15]25'!$Q$30:$T$33,'[15]25'!$Q$35:$T$37,'[15]25'!$Q$41:$T$42,'[15]25'!$B$35:$B$37</definedName>
    <definedName name="P2_T26_Protection">'[15]26'!$F$34:$I$36,'[15]26'!$K$8:$N$8,'[15]26'!$K$10:$N$11,'[15]26'!$K$13:$N$15,'[15]26'!$K$18:$N$19,'[15]26'!$K$22:$N$24,'[15]26'!$K$26:$N$26,'[15]26'!$K$29:$N$32</definedName>
    <definedName name="P2_T27_Protection">'[15]27'!$F$34:$I$36,'[15]27'!$K$8:$N$8,'[15]27'!$K$10:$N$11,'[15]27'!$K$13:$N$15,'[15]27'!$K$18:$N$19,'[15]27'!$K$22:$N$24,'[15]27'!$K$26:$N$26,'[15]27'!$K$29:$N$32</definedName>
    <definedName name="P2_T28?axis?R?ПЭ">'[15]28'!$D$68:$I$70,'[15]28'!$D$74:$I$76,'[15]28'!$D$80:$I$82,'[15]28'!$D$89:$I$91,'[15]28'!$D$94:$I$96,'[15]28'!$D$100:$I$102,'[15]28'!$D$106:$I$108,'[15]28'!$D$115:$I$117</definedName>
    <definedName name="P2_T28?axis?R?ПЭ?">'[15]28'!$B$68:$B$70,'[15]28'!$B$74:$B$76,'[15]28'!$B$80:$B$82,'[15]28'!$B$89:$B$91,'[15]28'!$B$94:$B$96,'[15]28'!$B$100:$B$102,'[15]28'!$B$106:$B$108,'[15]28'!$B$115:$B$117</definedName>
    <definedName name="P2_T28_Protection">'[15]28'!$B$126:$B$128,'[15]28'!$B$132:$B$134,'[15]28'!$B$141:$B$143,'[15]28'!$B$146:$B$148,'[15]28'!$B$152:$B$154,'[15]28'!$B$158:$B$160,'[15]28'!$B$167:$B$169</definedName>
    <definedName name="P2_T4_Protect" hidden="1">'[23]4'!$Q$22:$T$22,'[23]4'!$Q$24:$T$28,'[23]4'!$V$24:$Y$28,'[23]4'!$V$22:$Y$22,'[23]4'!$V$20:$Y$20,'[23]4'!$V$11:$Y$17,'[23]4'!$AA$11:$AD$17,'[23]4'!$AA$20:$AD$20,'[23]4'!$AA$22:$AD$22</definedName>
    <definedName name="p3_">#REF!</definedName>
    <definedName name="P3_dip" hidden="1">[12]FST5!$G$143:$G$145,[12]FST5!$G$214:$G$217,[12]FST5!$G$219:$G$224,[12]FST5!$G$226,[12]FST5!$G$228,[12]FST5!$G$230,[12]FST5!$G$232,[12]FST5!$G$197:$G$212</definedName>
    <definedName name="P3_SC22" hidden="1">#REF!,#REF!,#REF!,#REF!,#REF!,#REF!</definedName>
    <definedName name="P3_SCOPE_F1_PRT">'[20]Ф-1 (для АО-энерго)'!$E$16:$E$17,'[20]Ф-1 (для АО-энерго)'!$C$4:$D$4,'[20]Ф-1 (для АО-энерго)'!$C$7:$E$10,'[20]Ф-1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>[20]перекрестка!$J$33:$K$37,[20]перекрестка!$N$33:$N$37,[20]перекрестка!$F$39:$H$43,[20]перекрестка!$J$39:$K$43,[20]перекрестка!$N$39:$N$43</definedName>
    <definedName name="P3_SCOPE_SV_PRT">[20]свод!$D$135:$G$135,[20]свод!$I$135:$I$140,[20]свод!$H$137:$H$140,[20]свод!$D$138:$G$140,[20]свод!$E$15:$I$16,[20]свод!$E$120:$I$121,[20]свод!$E$18:$I$19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8" hidden="1">#REF!,#REF!,#REF!,#REF!,#REF!,#REF!,#REF!,P1_T1?L1.1.2</definedName>
    <definedName name="P3_T1?L1.1.2" localSheetId="9" hidden="1">#REF!,#REF!,#REF!,#REF!,#REF!,#REF!,#REF!,P1_T1?L1.1.2</definedName>
    <definedName name="P3_T1?L1.1.2" localSheetId="1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[23]перекрестка!$J$96:$K$100,[23]перекрестка!$J$102:$K$106,[23]перекрестка!$J$108:$K$112,[23]перекрестка!$J$114:$K$118,[23]перекрестка!$J$120:$K$124</definedName>
    <definedName name="P3_T17_Protection">'[15]29'!$F$53:$G$53,'[15]29'!$F$55:$G$59,'[15]29'!$I$55:$J$59,'[15]29'!$I$53:$J$53,'[15]29'!$I$47:$J$51,'[15]29'!$I$45:$J$45,'[15]29'!$I$38:$J$42,'[15]29'!$I$36:$J$36</definedName>
    <definedName name="P3_T2.2?Protection">'[25]2007 (Max)'!$O$27:$P$31,'[25]2007 (Max)'!$G$34:$H$35,'[25]2007 (Max)'!$K$34:$L$35,'[25]2007 (Max)'!$O$34:$P$35,'[25]2007 (Max)'!$G$38:$H$38</definedName>
    <definedName name="P3_T21_Protection" localSheetId="2">'[15]21'!$E$31:$E$33,'[15]21'!$G$31:$K$33,'[15]21'!$B$14:$B$16,'[15]21'!$B$20:$B$22,'[15]21'!$B$26:$B$28,'[15]21'!$B$31:$B$33,'[15]21'!$M$31:$M$33,P1_T21_Protection</definedName>
    <definedName name="P3_T21_Protection" localSheetId="8">'[15]21'!$E$31:$E$33,'[15]21'!$G$31:$K$33,'[15]21'!$B$14:$B$16,'[15]21'!$B$20:$B$22,'[15]21'!$B$26:$B$28,'[15]21'!$B$31:$B$33,'[15]21'!$M$31:$M$33,P1_T21_Protection</definedName>
    <definedName name="P3_T21_Protection" localSheetId="9">'[15]21'!$E$31:$E$33,'[15]21'!$G$31:$K$33,'[15]21'!$B$14:$B$16,'[15]21'!$B$20:$B$22,'[15]21'!$B$26:$B$28,'[15]21'!$B$31:$B$33,'[15]21'!$M$31:$M$33,P1_T21_Protection</definedName>
    <definedName name="P3_T21_Protection" localSheetId="1">'[15]21'!$E$31:$E$33,'[15]21'!$G$31:$K$33,'[15]21'!$B$14:$B$16,'[15]21'!$B$20:$B$22,'[15]21'!$B$26:$B$28,'[15]21'!$B$31:$B$33,'[15]21'!$M$31:$M$33,P1_T21_Protection</definedName>
    <definedName name="P3_T21_Protection">'[15]21'!$E$31:$E$33,'[15]21'!$G$31:$K$33,'[15]21'!$B$14:$B$16,'[15]21'!$B$20:$B$22,'[15]21'!$B$26:$B$28,'[15]21'!$B$31:$B$33,'[15]21'!$M$31:$M$33,P1_T21_Protection</definedName>
    <definedName name="P3_T27_Protection">'[15]27'!$K$34:$N$36,'[15]27'!$P$8:$S$8,'[15]27'!$P$10:$S$11,'[15]27'!$P$13:$S$15,'[15]27'!$P$18:$S$19,'[15]27'!$P$22:$S$24,'[15]27'!$P$26:$S$26,'[15]27'!$P$29:$S$32</definedName>
    <definedName name="P3_T28?axis?R?ПЭ">'[15]28'!$D$120:$I$122,'[15]28'!$D$126:$I$128,'[15]28'!$D$132:$I$134,'[15]28'!$D$141:$I$143,'[15]28'!$D$146:$I$148,'[15]28'!$D$152:$I$154,'[15]28'!$D$158:$I$160</definedName>
    <definedName name="P3_T28?axis?R?ПЭ?">'[15]28'!$B$120:$B$122,'[15]28'!$B$126:$B$128,'[15]28'!$B$132:$B$134,'[15]28'!$B$141:$B$143,'[15]28'!$B$146:$B$148,'[15]28'!$B$152:$B$154,'[15]28'!$B$158:$B$160</definedName>
    <definedName name="P3_T28_Protection">'[15]28'!$B$172:$B$174,'[15]28'!$B$178:$B$180,'[15]28'!$B$184:$B$186,'[15]28'!$B$193:$B$195,'[15]28'!$B$198:$B$200,'[15]28'!$B$204:$B$206,'[15]28'!$B$210:$B$212</definedName>
    <definedName name="p4_">#REF!</definedName>
    <definedName name="P4_dip" hidden="1">[12]FST5!$G$70:$G$75,[12]FST5!$G$77:$G$78,[12]FST5!$G$80:$G$83,[12]FST5!$G$85,[12]FST5!$G$87:$G$91,[12]FST5!$G$93,[12]FST5!$G$95:$G$97,[12]FST5!$G$52:$G$68</definedName>
    <definedName name="P4_SCOPE_F1_PRT">'[20]Ф-1 (для АО-энерго)'!$C$13:$E$13,'[20]Ф-1 (для АО-энерго)'!$A$14:$E$14,'[20]Ф-1 (для АО-энерго)'!$C$23:$C$50,'[20]Ф-1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>[20]перекрестка!$F$45:$H$49,[20]перекрестка!$J$45:$K$49,[20]перекрестка!$N$45:$N$49,[20]перекрестка!$F$53:$G$64,[20]перекрестка!$H$54:$H$58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[23]перекрестка!$J$127,[23]перекрестка!$J$128:$K$132,[23]перекрестка!$J$133,[23]перекрестка!$J$134:$K$138,[23]перекрестка!$N$11:$N$22,[23]перекрестка!$N$24:$N$28</definedName>
    <definedName name="P4_T17_Protection">'[15]29'!$I$29:$J$33,'[15]29'!$I$27:$J$27,'[15]29'!$I$21:$J$25,'[15]29'!$I$19:$J$19,'[15]29'!$I$12:$J$16,'[15]29'!$I$10:$J$10,'[15]29'!$L$10:$M$10,'[15]29'!$L$12:$M$16</definedName>
    <definedName name="P4_T2.1?Protection">'[25]2007 (Min)'!$G$14:$H$15,'[25]2007 (Min)'!$K$14:$L$15,'[25]2007 (Min)'!$O$14:$P$15,'[25]2007 (Min)'!$G$17:$H$21,'[25]2007 (Min)'!$K$17:$L$21</definedName>
    <definedName name="P4_T2.2?Protection">'[25]2007 (Max)'!$K$40:$L$42,'[25]2007 (Max)'!$O$40:$P$42,'[25]2007 (Max)'!$G$47:$H$47,'[25]2007 (Max)'!$K$47:$L$47,'[25]2007 (Max)'!$O$47:$P$47</definedName>
    <definedName name="P4_T28?axis?R?ПЭ">'[15]28'!$D$167:$I$169,'[15]28'!$D$172:$I$174,'[15]28'!$D$178:$I$180,'[15]28'!$D$184:$I$186,'[15]28'!$D$193:$I$195,'[15]28'!$D$198:$I$200,'[15]28'!$D$204:$I$206</definedName>
    <definedName name="P4_T28?axis?R?ПЭ?">'[15]28'!$B$167:$B$169,'[15]28'!$B$172:$B$174,'[15]28'!$B$178:$B$180,'[15]28'!$B$184:$B$186,'[15]28'!$B$193:$B$195,'[15]28'!$B$198:$B$200,'[15]28'!$B$204:$B$206</definedName>
    <definedName name="P4_T28_Protection">'[15]28'!$B$219:$B$221,'[15]28'!$B$224:$B$226,'[15]28'!$B$230:$B$232,'[15]28'!$B$236:$B$238,'[15]28'!$B$245:$B$247,'[15]28'!$B$250:$B$252,'[15]28'!$B$256:$B$258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[20]перекрестка!$H$60:$H$64,[20]перекрестка!$J$53:$J$64,[20]перекрестка!$K$54:$K$58,[20]перекрестка!$K$60:$K$64,[20]перекрестка!$N$53:$N$64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8" hidden="1">#REF!,#REF!,#REF!,#REF!,#REF!,#REF!,P1_T1?unit?РУБ.ТОНН,P2_T1?unit?РУБ.ТОНН,P3_T1?unit?РУБ.ТОНН</definedName>
    <definedName name="P5_T1?unit?РУБ.ТОНН" localSheetId="9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[23]перекрестка!$N$30:$N$34,[23]перекрестка!$N$36:$N$40,[23]перекрестка!$N$42:$N$46,[23]перекрестка!$N$49:$N$60,[23]перекрестка!$N$62:$N$66</definedName>
    <definedName name="P5_T17_Protection">'[15]29'!$L$19:$M$19,'[15]29'!$L$21:$M$27,'[15]29'!$L$29:$M$33,'[15]29'!$L$36:$M$36,'[15]29'!$L$38:$M$42,'[15]29'!$L$45:$M$45,'[15]29'!$O$10:$P$10,'[15]29'!$O$12:$P$16</definedName>
    <definedName name="P5_T2.1?Protection">'[25]2007 (Min)'!$G$25:$H$25,'[25]2007 (Min)'!$K$25:$L$25,'[25]2007 (Min)'!$O$25:$P$25,'[25]2007 (Min)'!$G$27:$H$31,'[25]2007 (Min)'!$K$27:$L$31</definedName>
    <definedName name="P5_T28?axis?R?ПЭ">'[15]28'!$D$210:$I$212,'[15]28'!$D$219:$I$221,'[15]28'!$D$224:$I$226,'[15]28'!$D$230:$I$232,'[15]28'!$D$236:$I$238,'[15]28'!$D$245:$I$247,'[15]28'!$D$250:$I$252</definedName>
    <definedName name="P5_T28?axis?R?ПЭ?">'[15]28'!$B$210:$B$212,'[15]28'!$B$219:$B$221,'[15]28'!$B$224:$B$226,'[15]28'!$B$230:$B$232,'[15]28'!$B$236:$B$238,'[15]28'!$B$245:$B$247,'[15]28'!$B$250:$B$252</definedName>
    <definedName name="P5_T28_Protection">'[15]28'!$B$262:$B$264,'[15]28'!$B$271:$B$273,'[15]28'!$B$276:$B$278,'[15]28'!$B$282:$B$284,'[15]28'!$B$288:$B$291,'[15]28'!$B$11:$B$13,'[15]28'!$B$16:$B$18,'[15]28'!$B$22:$B$24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[20]перекрестка!$F$66:$H$70,[20]перекрестка!$J$66:$K$70,[20]перекрестка!$N$66:$N$70,[20]перекрестка!$F$72:$H$76,[20]перекрестка!$J$72:$K$76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8" hidden="1">#REF!,#REF!,#REF!,#REF!,#REF!,#REF!,#REF!,P1_T1?unit?СТР</definedName>
    <definedName name="P6_T1?unit?СТР" localSheetId="9" hidden="1">#REF!,#REF!,#REF!,#REF!,#REF!,#REF!,#REF!,P1_T1?unit?СТР</definedName>
    <definedName name="P6_T1?unit?СТР" localSheetId="1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[23]перекрестка!$N$68:$N$72,[23]перекрестка!$N$74:$N$78,[23]перекрестка!$N$80:$N$84,[23]перекрестка!$N$89:$N$100,[23]перекрестка!$N$102:$N$106</definedName>
    <definedName name="P6_T17_Protection" localSheetId="2">'[15]29'!$O$19:$P$19,'[15]29'!$O$21:$P$25,'[15]29'!$O$27:$P$27,'[15]29'!$O$29:$P$33,'[15]29'!$O$36:$P$36,'[15]29'!$O$38:$P$42,'[15]29'!$O$45:$P$45,P1_T17_Protection</definedName>
    <definedName name="P6_T17_Protection" localSheetId="8">'[15]29'!$O$19:$P$19,'[15]29'!$O$21:$P$25,'[15]29'!$O$27:$P$27,'[15]29'!$O$29:$P$33,'[15]29'!$O$36:$P$36,'[15]29'!$O$38:$P$42,'[15]29'!$O$45:$P$45,P1_T17_Protection</definedName>
    <definedName name="P6_T17_Protection" localSheetId="9">'[15]29'!$O$19:$P$19,'[15]29'!$O$21:$P$25,'[15]29'!$O$27:$P$27,'[15]29'!$O$29:$P$33,'[15]29'!$O$36:$P$36,'[15]29'!$O$38:$P$42,'[15]29'!$O$45:$P$45,P1_T17_Protection</definedName>
    <definedName name="P6_T17_Protection" localSheetId="1">'[15]29'!$O$19:$P$19,'[15]29'!$O$21:$P$25,'[15]29'!$O$27:$P$27,'[15]29'!$O$29:$P$33,'[15]29'!$O$36:$P$36,'[15]29'!$O$38:$P$42,'[15]29'!$O$45:$P$45,P1_T17_Protection</definedName>
    <definedName name="P6_T17_Protection">'[15]29'!$O$19:$P$19,'[15]29'!$O$21:$P$25,'[15]29'!$O$27:$P$27,'[15]29'!$O$29:$P$33,'[15]29'!$O$36:$P$36,'[15]29'!$O$38:$P$42,'[15]29'!$O$45:$P$45,P1_T17_Protection</definedName>
    <definedName name="P6_T2.1?Protection" localSheetId="2">P1_T2.1?Protection</definedName>
    <definedName name="P6_T2.1?Protection" localSheetId="8">P1_T2.1?Protection</definedName>
    <definedName name="P6_T2.1?Protection" localSheetId="9">P1_T2.1?Protection</definedName>
    <definedName name="P6_T2.1?Protection" localSheetId="1">P1_T2.1?Protection</definedName>
    <definedName name="P6_T2.1?Protection">P1_T2.1?Protection</definedName>
    <definedName name="P6_T28?axis?R?ПЭ" localSheetId="2">'[15]28'!$D$256:$I$258,'[15]28'!$D$262:$I$264,'[15]28'!$D$271:$I$273,'[15]28'!$D$276:$I$278,'[15]28'!$D$282:$I$284,'[15]28'!$D$288:$I$291,'[15]28'!$D$11:$I$13,P1_T28?axis?R?ПЭ</definedName>
    <definedName name="P6_T28?axis?R?ПЭ" localSheetId="8">'[15]28'!$D$256:$I$258,'[15]28'!$D$262:$I$264,'[15]28'!$D$271:$I$273,'[15]28'!$D$276:$I$278,'[15]28'!$D$282:$I$284,'[15]28'!$D$288:$I$291,'[15]28'!$D$11:$I$13,P1_T28?axis?R?ПЭ</definedName>
    <definedName name="P6_T28?axis?R?ПЭ" localSheetId="9">'[15]28'!$D$256:$I$258,'[15]28'!$D$262:$I$264,'[15]28'!$D$271:$I$273,'[15]28'!$D$276:$I$278,'[15]28'!$D$282:$I$284,'[15]28'!$D$288:$I$291,'[15]28'!$D$11:$I$13,P1_T28?axis?R?ПЭ</definedName>
    <definedName name="P6_T28?axis?R?ПЭ" localSheetId="1">'[15]28'!$D$256:$I$258,'[15]28'!$D$262:$I$264,'[15]28'!$D$271:$I$273,'[15]28'!$D$276:$I$278,'[15]28'!$D$282:$I$284,'[15]28'!$D$288:$I$291,'[15]28'!$D$11:$I$13,P1_T28?axis?R?ПЭ</definedName>
    <definedName name="P6_T28?axis?R?ПЭ">'[15]28'!$D$256:$I$258,'[15]28'!$D$262:$I$264,'[15]28'!$D$271:$I$273,'[15]28'!$D$276:$I$278,'[15]28'!$D$282:$I$284,'[15]28'!$D$288:$I$291,'[15]28'!$D$11:$I$13,P1_T28?axis?R?ПЭ</definedName>
    <definedName name="P6_T28?axis?R?ПЭ?" localSheetId="2">'[15]28'!$B$256:$B$258,'[15]28'!$B$262:$B$264,'[15]28'!$B$271:$B$273,'[15]28'!$B$276:$B$278,'[15]28'!$B$282:$B$284,'[15]28'!$B$288:$B$291,'[15]28'!$B$11:$B$13,P1_T28?axis?R?ПЭ?</definedName>
    <definedName name="P6_T28?axis?R?ПЭ?" localSheetId="8">'[15]28'!$B$256:$B$258,'[15]28'!$B$262:$B$264,'[15]28'!$B$271:$B$273,'[15]28'!$B$276:$B$278,'[15]28'!$B$282:$B$284,'[15]28'!$B$288:$B$291,'[15]28'!$B$11:$B$13,P1_T28?axis?R?ПЭ?</definedName>
    <definedName name="P6_T28?axis?R?ПЭ?" localSheetId="9">'[15]28'!$B$256:$B$258,'[15]28'!$B$262:$B$264,'[15]28'!$B$271:$B$273,'[15]28'!$B$276:$B$278,'[15]28'!$B$282:$B$284,'[15]28'!$B$288:$B$291,'[15]28'!$B$11:$B$13,P1_T28?axis?R?ПЭ?</definedName>
    <definedName name="P6_T28?axis?R?ПЭ?" localSheetId="1">'[15]28'!$B$256:$B$258,'[15]28'!$B$262:$B$264,'[15]28'!$B$271:$B$273,'[15]28'!$B$276:$B$278,'[15]28'!$B$282:$B$284,'[15]28'!$B$288:$B$291,'[15]28'!$B$11:$B$13,P1_T28?axis?R?ПЭ?</definedName>
    <definedName name="P6_T28?axis?R?ПЭ?">'[15]28'!$B$256:$B$258,'[15]28'!$B$262:$B$264,'[15]28'!$B$271:$B$273,'[15]28'!$B$276:$B$278,'[15]28'!$B$282:$B$284,'[15]28'!$B$288:$B$291,'[15]28'!$B$11:$B$13,P1_T28?axis?R?ПЭ?</definedName>
    <definedName name="P6_T28_Protection">'[15]28'!$B$28:$B$30,'[15]28'!$B$37:$B$39,'[15]28'!$B$42:$B$44,'[15]28'!$B$48:$B$50,'[15]28'!$B$54:$B$56,'[15]28'!$B$63:$B$65,'[15]28'!$G$210:$H$212,'[15]28'!$D$11:$E$13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localSheetId="8" hidden="1">#REF!,#REF!,#REF!,#REF!,#REF!,P1_SCOPE_NotInd2,P2_SCOPE_NotInd2,P3_SCOPE_NotInd2</definedName>
    <definedName name="P7_SCOPE_NotInd2" localSheetId="9" hidden="1">#REF!,#REF!,#REF!,#REF!,#REF!,P1_SCOPE_NotInd2,P2_SCOPE_NotInd2,P3_SCOPE_NotInd2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[20]перекрестка!$N$72:$N$76,[20]перекрестка!$F$78:$H$82,[20]перекрестка!$J$78:$K$82,[20]перекрестка!$N$78:$N$82,[20]перекрестка!$F$84:$H$88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[23]перекрестка!$N$108:$N$112,[23]перекрестка!$N$114:$N$118,[23]перекрестка!$N$120:$N$124,[23]перекрестка!$N$127:$N$138,[23]перекрестка!$N$140:$N$144</definedName>
    <definedName name="P7_T28_Protection">'[15]28'!$G$11:$H$13,'[15]28'!$D$16:$E$18,'[15]28'!$G$16:$H$18,'[15]28'!$D$22:$E$24,'[15]28'!$G$22:$H$24,'[15]28'!$D$28:$E$30,'[15]28'!$G$28:$H$30,'[15]28'!$D$37:$E$39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[20]перекрестка!$J$84:$K$88,[20]перекрестка!$N$84:$N$88,[20]перекрестка!$F$14:$G$25,P1_SCOPE_PER_PRT,P2_SCOPE_PER_PRT,P3_SCOPE_PER_PRT,P4_SCOPE_PER_PRT</definedName>
    <definedName name="P8_SCOPE_PER_PRT" localSheetId="8">[20]перекрестка!$J$84:$K$88,[20]перекрестка!$N$84:$N$88,[20]перекрестка!$F$14:$G$25,P1_SCOPE_PER_PRT,P2_SCOPE_PER_PRT,P3_SCOPE_PER_PRT,P4_SCOPE_PER_PRT</definedName>
    <definedName name="P8_SCOPE_PER_PRT" localSheetId="9">[20]перекрестка!$J$84:$K$88,[20]перекрестка!$N$84:$N$88,[20]перекрестка!$F$14:$G$25,P1_SCOPE_PER_PRT,P2_SCOPE_PER_PRT,P3_SCOPE_PER_PRT,P4_SCOPE_PER_PRT</definedName>
    <definedName name="P8_SCOPE_PER_PRT" localSheetId="1">[20]перекрестка!$J$84:$K$88,[20]перекрестка!$N$84:$N$88,[20]перекрестка!$F$14:$G$25,P1_SCOPE_PER_PRT,P2_SCOPE_PER_PRT,P3_SCOPE_PER_PRT,P4_SCOPE_PER_PRT</definedName>
    <definedName name="P8_SCOPE_PER_PRT">[20]перекрестка!$J$84:$K$88,[20]перекрестка!$N$84:$N$88,[20]перекрестка!$F$14:$G$25,P1_SCOPE_PER_PRT,P2_SCOPE_PER_PRT,P3_SCOPE_PER_PRT,P4_SCOPE_PER_PRT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[23]перекрестка!$N$146:$N$150,[23]перекрестка!$N$152:$N$156,[23]перекрестка!$N$158:$N$162,[23]перекрестка!$F$11:$G$11,[23]перекрестка!$F$12:$H$16</definedName>
    <definedName name="P8_T28_Protection">'[15]28'!$G$37:$H$39,'[15]28'!$D$42:$E$44,'[15]28'!$G$42:$H$44,'[15]28'!$D$48:$E$50,'[15]28'!$G$48:$H$50,'[15]28'!$D$54:$E$56,'[15]28'!$G$54:$H$56,'[15]28'!$D$89:$E$91</definedName>
    <definedName name="P9_SCOPE_FULL_LOAD" hidden="1">#REF!,#REF!,#REF!,#REF!,#REF!,#REF!</definedName>
    <definedName name="P9_SCOPE_NotInd" localSheetId="2" hidden="1">#REF!,[0]!P1_SCOPE_NOTIND,[0]!P2_SCOPE_NOTIND,[0]!P3_SCOPE_NOTIND,[0]!P4_SCOPE_NOTIND,[0]!P5_SCOPE_NOTIND,[0]!P6_SCOPE_NOTIND,[0]!P7_SCOPE_NOTIND</definedName>
    <definedName name="P9_SCOPE_NotInd" localSheetId="8" hidden="1">#REF!,[0]!P1_SCOPE_NOTIND,[0]!P2_SCOPE_NOTIND,[0]!P3_SCOPE_NOTIND,[0]!P4_SCOPE_NOTIND,[0]!P5_SCOPE_NOTIND,[0]!P6_SCOPE_NOTIND,[0]!P7_SCOPE_NOTIND</definedName>
    <definedName name="P9_SCOPE_NotInd" localSheetId="9" hidden="1">#REF!,[0]!P1_SCOPE_NOTIND,[0]!P2_SCOPE_NOTIND,[0]!P3_SCOPE_NOTIND,[0]!P4_SCOPE_NOTIND,[0]!P5_SCOPE_NOTIND,[0]!P6_SCOPE_NOTIND,[0]!P7_SCOPE_NOTIND</definedName>
    <definedName name="P9_SCOPE_NotInd" localSheetId="1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[23]перекрестка!$F$17:$G$17,[23]перекрестка!$F$18:$H$22,[23]перекрестка!$F$24:$H$28,[23]перекрестка!$F$30:$H$34,[23]перекрестка!$F$36:$H$40</definedName>
    <definedName name="P9_T28_Protection">'[15]28'!$G$89:$H$91,'[15]28'!$G$94:$H$96,'[15]28'!$D$94:$E$96,'[15]28'!$D$100:$E$102,'[15]28'!$G$100:$H$102,'[15]28'!$D$106:$E$108,'[15]28'!$G$106:$H$108,'[15]28'!$D$167:$E$169</definedName>
    <definedName name="PER_ET">#REF!</definedName>
    <definedName name="Personal">'[27]6 Списки'!$A$2:$A$20</definedName>
    <definedName name="polta">#REF!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OTR">[9]TEHSHEET!$F$20:$F$27</definedName>
    <definedName name="PR_ET">[7]TEHSHEET!#REF!</definedName>
    <definedName name="PR_OBJ_ET">[7]TEHSHEET!#REF!</definedName>
    <definedName name="PR_OPT">#REF!</definedName>
    <definedName name="PR_ROZN">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ject">[28]Списки!$B$2:$B$21</definedName>
    <definedName name="PROT">#REF!,#REF!,#REF!,#REF!,#REF!,#REF!</definedName>
    <definedName name="protect">#REF!,#REF!,#REF!,#REF!</definedName>
    <definedName name="qq" localSheetId="2">'т 1.6.'!qq</definedName>
    <definedName name="qq" localSheetId="8">'т. 1.24.'!qq</definedName>
    <definedName name="qq" localSheetId="9">'т. 1.25.'!qq</definedName>
    <definedName name="qq" localSheetId="1">'т. 1.5.'!qq</definedName>
    <definedName name="qq">[0]!qq</definedName>
    <definedName name="REG">[29]TEHSHEET!$B$2:$B$85</definedName>
    <definedName name="REG_ET">#REF!</definedName>
    <definedName name="REG_PROT">#REF!,#REF!,#REF!,#REF!,#REF!,#REF!,#REF!</definedName>
    <definedName name="REGcom">#REF!</definedName>
    <definedName name="regfddg" localSheetId="2">#N/A</definedName>
    <definedName name="regfddg" localSheetId="8">#N/A</definedName>
    <definedName name="regfddg" localSheetId="9">#N/A</definedName>
    <definedName name="regfddg" localSheetId="1">#N/A</definedName>
    <definedName name="regfddg">#N/A</definedName>
    <definedName name="REGION">[30]TEHSHEET!$B$2:$B$86</definedName>
    <definedName name="regions">#REF!</definedName>
    <definedName name="REGNUM">#REF!</definedName>
    <definedName name="REGUL">#REF!</definedName>
    <definedName name="rgk">[19]FST5!$G$214:$G$217,[19]FST5!$G$219:$G$224,[19]FST5!$G$226,[19]FST5!$G$228,[19]FST5!$G$230,[19]FST5!$G$232,[19]FST5!$G$197:$G$212</definedName>
    <definedName name="ROZN_09">'[11]2009'!#REF!</definedName>
    <definedName name="rr" localSheetId="2">#N/A</definedName>
    <definedName name="rr" localSheetId="8">#N/A</definedName>
    <definedName name="rr" localSheetId="9">#N/A</definedName>
    <definedName name="rr" localSheetId="1">#N/A</definedName>
    <definedName name="rr">#N/A</definedName>
    <definedName name="ŕŕ" localSheetId="2">#N/A</definedName>
    <definedName name="ŕŕ" localSheetId="8">#N/A</definedName>
    <definedName name="ŕŕ" localSheetId="9">#N/A</definedName>
    <definedName name="ŕŕ" localSheetId="1">#N/A</definedName>
    <definedName name="ŕŕ">#N/A</definedName>
    <definedName name="RRE">#REF!</definedName>
    <definedName name="rsk_list">[31]Info!$C$4:$C$25</definedName>
    <definedName name="rt" localSheetId="2">'т 1.6.'!rt</definedName>
    <definedName name="rt" localSheetId="8">'т. 1.24.'!rt</definedName>
    <definedName name="rt" localSheetId="9">'т. 1.25.'!rt</definedName>
    <definedName name="rt" localSheetId="1">'т. 1.5.'!rt</definedName>
    <definedName name="rt">[0]!rt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9">#REF!,#REF!,#REF!,#REF!,P1_SBT_PROT</definedName>
    <definedName name="SBT_PROT" localSheetId="1">#REF!,#REF!,#REF!,#REF!,P1_SBT_PROT</definedName>
    <definedName name="SBT_PROT">#REF!,#REF!,#REF!,#REF!,P1_SBT_PROT</definedName>
    <definedName name="SBTcom">#REF!</definedName>
    <definedName name="sbyt">[19]FST5!$G$70:$G$75,[19]FST5!$G$77:$G$78,[19]FST5!$G$80:$G$83,[19]FST5!$G$85,[19]FST5!$G$87:$G$91,[19]FST5!$G$93,[19]FST5!$G$95:$G$97,[19]FST5!$G$52:$G$68</definedName>
    <definedName name="SCENARIOS">[32]TEHSHEET!$K$6:$K$7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 localSheetId="8">P1_SCOPE_16_PRT,P2_SCOPE_16_PRT</definedName>
    <definedName name="SCOPE_16_PRT" localSheetId="9">P1_SCOPE_16_PRT,P2_SCOPE_16_PRT</definedName>
    <definedName name="SCOPE_16_PRT" localSheetId="1">P1_SCOPE_16_PRT,P2_SCOPE_16_PRT</definedName>
    <definedName name="SCOPE_16_PRT">P1_SCOPE_16_PRT,P2_SCOPE_16_PRT</definedName>
    <definedName name="SCOPE_17.1_LD">#REF!</definedName>
    <definedName name="SCOPE_17.1_PRT">'[20]17.1'!$D$14:$F$17,'[20]17.1'!$D$19:$F$22,'[20]17.1'!$I$9:$I$12,'[20]17.1'!$I$14:$I$17,'[20]17.1'!$I$19:$I$22,'[20]17.1'!$D$9:$F$12</definedName>
    <definedName name="SCOPE_17_LD">#REF!</definedName>
    <definedName name="SCOPE_17_PRT" localSheetId="2">'[20]17'!$J$39:$M$41,'[20]17'!$E$43:$H$51,'[20]17'!$J$43:$M$51,'[20]17'!$E$54:$H$56,'[20]17'!$E$58:$H$66,'[20]17'!$E$69:$M$81,'[20]17'!$E$9:$H$11,P1_SCOPE_17_PRT</definedName>
    <definedName name="SCOPE_17_PRT" localSheetId="8">'[20]17'!$J$39:$M$41,'[20]17'!$E$43:$H$51,'[20]17'!$J$43:$M$51,'[20]17'!$E$54:$H$56,'[20]17'!$E$58:$H$66,'[20]17'!$E$69:$M$81,'[20]17'!$E$9:$H$11,P1_SCOPE_17_PRT</definedName>
    <definedName name="SCOPE_17_PRT" localSheetId="9">'[20]17'!$J$39:$M$41,'[20]17'!$E$43:$H$51,'[20]17'!$J$43:$M$51,'[20]17'!$E$54:$H$56,'[20]17'!$E$58:$H$66,'[20]17'!$E$69:$M$81,'[20]17'!$E$9:$H$11,P1_SCOPE_17_PRT</definedName>
    <definedName name="SCOPE_17_PRT" localSheetId="1">'[20]17'!$J$39:$M$41,'[20]17'!$E$43:$H$51,'[20]17'!$J$43:$M$51,'[20]17'!$E$54:$H$56,'[20]17'!$E$58:$H$66,'[20]17'!$E$69:$M$81,'[20]17'!$E$9:$H$11,P1_SCOPE_17_PRT</definedName>
    <definedName name="SCOPE_17_PRT">'[20]17'!$J$39:$M$41,'[20]17'!$E$43:$H$51,'[20]17'!$J$43:$M$51,'[20]17'!$E$54:$H$56,'[20]17'!$E$58:$H$66,'[20]17'!$E$69:$M$81,'[20]17'!$E$9:$H$11,P1_SCOPE_17_PRT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'[20]24'!$E$8:$J$47,'[20]24'!$E$49:$J$66</definedName>
    <definedName name="SCOPE_24_PRT">'[20]24'!$E$41:$I$41,'[20]24'!$E$34:$I$34,'[20]24'!$E$36:$I$36,'[20]24'!$E$43:$I$43</definedName>
    <definedName name="SCOPE_25_LD">#REF!</definedName>
    <definedName name="SCOPE_25_PRT">'[20]25'!$E$20:$I$20,'[20]25'!$E$34:$I$34,'[20]25'!$E$41:$I$41,'[20]25'!$E$8:$I$10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'[20]4'!$Z$27:$AC$31,'[20]4'!$F$14:$I$20,P1_SCOPE_4_PRT,P2_SCOPE_4_PRT</definedName>
    <definedName name="SCOPE_4_PRT" localSheetId="8">'[20]4'!$Z$27:$AC$31,'[20]4'!$F$14:$I$20,P1_SCOPE_4_PRT,P2_SCOPE_4_PRT</definedName>
    <definedName name="SCOPE_4_PRT" localSheetId="9">'[20]4'!$Z$27:$AC$31,'[20]4'!$F$14:$I$20,P1_SCOPE_4_PRT,P2_SCOPE_4_PRT</definedName>
    <definedName name="SCOPE_4_PRT" localSheetId="1">'[20]4'!$Z$27:$AC$31,'[20]4'!$F$14:$I$20,P1_SCOPE_4_PRT,P2_SCOPE_4_PRT</definedName>
    <definedName name="SCOPE_4_PRT">'[20]4'!$Z$27:$AC$31,'[20]4'!$F$14:$I$20,P1_SCOPE_4_PRT,P2_SCOPE_4_PRT</definedName>
    <definedName name="SCOPE_5_LD">#REF!</definedName>
    <definedName name="SCOPE_5_PRT" localSheetId="2">'[20]5'!$Z$27:$AC$31,'[20]5'!$F$14:$I$21,P1_SCOPE_5_PRT,P2_SCOPE_5_PRT</definedName>
    <definedName name="SCOPE_5_PRT" localSheetId="8">'[20]5'!$Z$27:$AC$31,'[20]5'!$F$14:$I$21,P1_SCOPE_5_PRT,P2_SCOPE_5_PRT</definedName>
    <definedName name="SCOPE_5_PRT" localSheetId="9">'[20]5'!$Z$27:$AC$31,'[20]5'!$F$14:$I$21,P1_SCOPE_5_PRT,P2_SCOPE_5_PRT</definedName>
    <definedName name="SCOPE_5_PRT" localSheetId="1">'[20]5'!$Z$27:$AC$31,'[20]5'!$F$14:$I$21,P1_SCOPE_5_PRT,P2_SCOPE_5_PRT</definedName>
    <definedName name="SCOPE_5_PRT">'[20]5'!$Z$27:$AC$31,'[20]5'!$F$14:$I$21,P1_SCOPE_5_PRT,P2_SCOPE_5_PRT</definedName>
    <definedName name="SCOPE_CL">[33]Справочники!$F$11:$F$11</definedName>
    <definedName name="SCOPE_CORR" localSheetId="2">#REF!,#REF!,#REF!,#REF!,#REF!,[0]!P1_SCOPE_CORR,[0]!P2_SCOPE_CORR</definedName>
    <definedName name="SCOPE_CORR" localSheetId="8">#REF!,#REF!,#REF!,#REF!,#REF!,[0]!P1_SCOPE_CORR,[0]!P2_SCOPE_CORR</definedName>
    <definedName name="SCOPE_CORR" localSheetId="9">#REF!,#REF!,#REF!,#REF!,#REF!,[0]!P1_SCOPE_CORR,[0]!P2_SCOPE_CORR</definedName>
    <definedName name="SCOPE_CORR" localSheetId="1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ATA_CNG">#REF!,#REF!,#REF!</definedName>
    <definedName name="SCOPE_DOP" localSheetId="2">[34]Регионы!#REF!,[0]!P1_SCOPE_DOP</definedName>
    <definedName name="SCOPE_DOP" localSheetId="8">[34]Регионы!#REF!,[0]!P1_SCOPE_DOP</definedName>
    <definedName name="SCOPE_DOP" localSheetId="9">[34]Регионы!#REF!,[0]!P1_SCOPE_DOP</definedName>
    <definedName name="SCOPE_DOP" localSheetId="1">[34]Регионы!#REF!,[0]!P1_SCOPE_DOP</definedName>
    <definedName name="SCOPE_DOP">[34]Регионы!#REF!,[0]!P1_SCOPE_DOP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'[20]Ф-1 (для АО-энерго)'!$D$86:$E$95,P1_SCOPE_F1_PRT,P2_SCOPE_F1_PRT,P3_SCOPE_F1_PRT,P4_SCOPE_F1_PRT</definedName>
    <definedName name="SCOPE_F1_PRT" localSheetId="8">'[20]Ф-1 (для АО-энерго)'!$D$86:$E$95,P1_SCOPE_F1_PRT,P2_SCOPE_F1_PRT,P3_SCOPE_F1_PRT,P4_SCOPE_F1_PRT</definedName>
    <definedName name="SCOPE_F1_PRT" localSheetId="9">'[20]Ф-1 (для АО-энерго)'!$D$86:$E$95,P1_SCOPE_F1_PRT,P2_SCOPE_F1_PRT,P3_SCOPE_F1_PRT,P4_SCOPE_F1_PRT</definedName>
    <definedName name="SCOPE_F1_PRT" localSheetId="1">'[20]Ф-1 (для АО-энерго)'!$D$86:$E$95,P1_SCOPE_F1_PRT,P2_SCOPE_F1_PRT,P3_SCOPE_F1_PRT,P4_SCOPE_F1_PRT</definedName>
    <definedName name="SCOPE_F1_PRT">'[20]Ф-1 (для АО-энерго)'!$D$86:$E$95,P1_SCOPE_F1_PRT,P2_SCOPE_F1_PRT,P3_SCOPE_F1_PRT,P4_SCOPE_F1_PRT</definedName>
    <definedName name="SCOPE_F2_LD1">#REF!</definedName>
    <definedName name="SCOPE_F2_LD2">#REF!</definedName>
    <definedName name="SCOPE_F2_PRT" localSheetId="2">'[20]Ф-2 (для АО-энерго)'!$C$5:$D$5,'[20]Ф-2 (для АО-энерго)'!$C$52:$C$57,'[20]Ф-2 (для АО-энерго)'!$D$57:$G$57,P1_SCOPE_F2_PRT,P2_SCOPE_F2_PRT</definedName>
    <definedName name="SCOPE_F2_PRT" localSheetId="8">'[20]Ф-2 (для АО-энерго)'!$C$5:$D$5,'[20]Ф-2 (для АО-энерго)'!$C$52:$C$57,'[20]Ф-2 (для АО-энерго)'!$D$57:$G$57,P1_SCOPE_F2_PRT,P2_SCOPE_F2_PRT</definedName>
    <definedName name="SCOPE_F2_PRT" localSheetId="9">'[20]Ф-2 (для АО-энерго)'!$C$5:$D$5,'[20]Ф-2 (для АО-энерго)'!$C$52:$C$57,'[20]Ф-2 (для АО-энерго)'!$D$57:$G$57,P1_SCOPE_F2_PRT,P2_SCOPE_F2_PRT</definedName>
    <definedName name="SCOPE_F2_PRT" localSheetId="1">'[20]Ф-2 (для АО-энерго)'!$C$5:$D$5,'[20]Ф-2 (для АО-энерго)'!$C$52:$C$57,'[20]Ф-2 (для АО-энерго)'!$D$57:$G$57,P1_SCOPE_F2_PRT,P2_SCOPE_F2_PRT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L">[33]Справочники!$H$11:$H$14</definedName>
    <definedName name="SCOPE_FLOAD" localSheetId="2">#REF!,P1_SCOPE_FLOAD</definedName>
    <definedName name="SCOPE_FLOAD" localSheetId="8">#REF!,P1_SCOPE_FLOAD</definedName>
    <definedName name="SCOPE_FLOAD" localSheetId="9">#REF!,P1_SCOPE_FLOAD</definedName>
    <definedName name="SCOPE_FLOAD" localSheetId="1">#REF!,P1_SCOPE_FLOAD</definedName>
    <definedName name="SCOPE_FLOAD">#REF!,P1_SCOPE_FLOAD</definedName>
    <definedName name="SCOPE_FOR_LOAD_01">#REF!</definedName>
    <definedName name="SCOPE_FORM46_EE1">#REF!</definedName>
    <definedName name="SCOPE_FORM46_EE1_ZAG_KOD">[7]Заголовок!#REF!</definedName>
    <definedName name="SCOPE_FRML" localSheetId="2">#REF!,#REF!,P1_SCOPE_FRML</definedName>
    <definedName name="SCOPE_FRML" localSheetId="8">#REF!,#REF!,P1_SCOPE_FRML</definedName>
    <definedName name="SCOPE_FRML" localSheetId="9">#REF!,#REF!,P1_SCOPE_FRML</definedName>
    <definedName name="SCOPE_FRML" localSheetId="1">#REF!,#REF!,P1_SCOPE_FRML</definedName>
    <definedName name="SCOPE_FRML">#REF!,#REF!,P1_SCOPE_FRML</definedName>
    <definedName name="SCOPE_FST7" localSheetId="2">#REF!,#REF!,#REF!,#REF!,[0]!P1_SCOPE_FST7</definedName>
    <definedName name="SCOPE_FST7" localSheetId="8">#REF!,#REF!,#REF!,#REF!,[0]!P1_SCOPE_FST7</definedName>
    <definedName name="SCOPE_FST7" localSheetId="9">#REF!,#REF!,#REF!,#REF!,[0]!P1_SCOPE_FST7</definedName>
    <definedName name="SCOPE_FST7" localSheetId="1">#REF!,#REF!,#REF!,#REF!,[0]!P1_SCOPE_FST7</definedName>
    <definedName name="SCOPE_FST7">#REF!,#REF!,#REF!,#REF!,[0]!P1_SCOPE_FST7</definedName>
    <definedName name="SCOPE_FULL_LOAD" localSheetId="2">'т 1.6.'!P16_SCOPE_FULL_LOAD,'т 1.6.'!P17_SCOPE_FULL_LOAD</definedName>
    <definedName name="SCOPE_FULL_LOAD" localSheetId="8">'т. 1.24.'!P16_SCOPE_FULL_LOAD,'т. 1.24.'!P17_SCOPE_FULL_LOAD</definedName>
    <definedName name="SCOPE_FULL_LOAD" localSheetId="9">'т. 1.25.'!P16_SCOPE_FULL_LOAD,'т. 1.25.'!P17_SCOPE_FULL_LOAD</definedName>
    <definedName name="SCOPE_FULL_LOAD" localSheetId="1">'т. 1.5.'!P16_SCOPE_FULL_LOAD,'т. 1.5.'!P17_SCOPE_FULL_LOAD</definedName>
    <definedName name="SCOPE_FULL_LOAD">[0]!P16_SCOPE_FULL_LOAD,[0]!P17_SCOPE_FULL_LOAD</definedName>
    <definedName name="SCOPE_IND" localSheetId="2">#REF!,#REF!,[0]!P1_SCOPE_IND,[0]!P2_SCOPE_IND,[0]!P3_SCOPE_IND,[0]!P4_SCOPE_IND</definedName>
    <definedName name="SCOPE_IND" localSheetId="8">#REF!,#REF!,[0]!P1_SCOPE_IND,[0]!P2_SCOPE_IND,[0]!P3_SCOPE_IND,[0]!P4_SCOPE_IND</definedName>
    <definedName name="SCOPE_IND" localSheetId="9">#REF!,#REF!,[0]!P1_SCOPE_IND,[0]!P2_SCOPE_IND,[0]!P3_SCOPE_IND,[0]!P4_SCOPE_IND</definedName>
    <definedName name="SCOPE_IND" localSheetId="1">#REF!,#REF!,[0]!P1_SCOPE_IND,[0]!P2_SCOPE_IND,[0]!P3_SCOPE_IND,[0]!P4_SCOPE_IND</definedName>
    <definedName name="SCOPE_IND">#REF!,#REF!,[0]!P1_SCOPE_IND,[0]!P2_SCOPE_IND,[0]!P3_SCOPE_IND,[0]!P4_SCOPE_IND</definedName>
    <definedName name="SCOPE_IND2" localSheetId="2">#REF!,#REF!,#REF!,[0]!P1_SCOPE_IND2,[0]!P2_SCOPE_IND2,[0]!P3_SCOPE_IND2,[0]!P4_SCOPE_IND2</definedName>
    <definedName name="SCOPE_IND2" localSheetId="8">#REF!,#REF!,#REF!,[0]!P1_SCOPE_IND2,[0]!P2_SCOPE_IND2,[0]!P3_SCOPE_IND2,[0]!P4_SCOPE_IND2</definedName>
    <definedName name="SCOPE_IND2" localSheetId="9">#REF!,#REF!,#REF!,[0]!P1_SCOPE_IND2,[0]!P2_SCOPE_IND2,[0]!P3_SCOPE_IND2,[0]!P4_SCOPE_IND2</definedName>
    <definedName name="SCOPE_IND2" localSheetId="1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'[35]Стоимость ЭЭ'!$G$111:$AN$113,'[35]Стоимость ЭЭ'!$G$93:$AN$95,'[35]Стоимость ЭЭ'!$G$51:$AN$53</definedName>
    <definedName name="SCOPE_MO">[36]Справочники!$K$6:$K$742,[36]Справочники!#REF!</definedName>
    <definedName name="SCOPE_MUPS">[36]Свод!#REF!,[36]Свод!#REF!</definedName>
    <definedName name="SCOPE_MUPS_NAMES">[36]Свод!#REF!,[36]Свод!#REF!</definedName>
    <definedName name="SCOPE_NALOG">[37]Справочники!$R$3:$R$4</definedName>
    <definedName name="SCOPE_NET_DATE" localSheetId="2">#REF!,#REF!,#REF!,P1_SCOPE_NET_DATE</definedName>
    <definedName name="SCOPE_NET_DATE" localSheetId="8">#REF!,#REF!,#REF!,P1_SCOPE_NET_DATE</definedName>
    <definedName name="SCOPE_NET_DATE" localSheetId="9">#REF!,#REF!,#REF!,P1_SCOPE_NET_DATE</definedName>
    <definedName name="SCOPE_NET_DATE" localSheetId="1">#REF!,#REF!,#REF!,P1_SCOPE_NET_DATE</definedName>
    <definedName name="SCOPE_NET_DATE">#REF!,#REF!,#REF!,P1_SCOPE_NET_DATE</definedName>
    <definedName name="SCOPE_NET_NVV" localSheetId="2">#REF!,P1_SCOPE_NET_NVV</definedName>
    <definedName name="SCOPE_NET_NVV" localSheetId="8">#REF!,P1_SCOPE_NET_NVV</definedName>
    <definedName name="SCOPE_NET_NVV" localSheetId="9">#REF!,P1_SCOPE_NET_NVV</definedName>
    <definedName name="SCOPE_NET_NVV" localSheetId="1">#REF!,P1_SCOPE_NET_NVV</definedName>
    <definedName name="SCOPE_NET_NVV">#REF!,P1_SCOPE_NET_NVV</definedName>
    <definedName name="SCOPE_NOTIND" localSheetId="2">[0]!P1_SCOPE_NOTIND,[0]!P2_SCOPE_NOTIND,[0]!P3_SCOPE_NOTIND,[0]!P4_SCOPE_NOTIND,[0]!P5_SCOPE_NOTIND,[0]!P6_SCOPE_NOTIND,[0]!P7_SCOPE_NOTIND,[0]!P8_SCOPE_NOTIND</definedName>
    <definedName name="SCOPE_NOTIND" localSheetId="8">[0]!P1_SCOPE_NOTIND,[0]!P2_SCOPE_NOTIND,[0]!P3_SCOPE_NOTIND,[0]!P4_SCOPE_NOTIND,[0]!P5_SCOPE_NOTIND,[0]!P6_SCOPE_NOTIND,[0]!P7_SCOPE_NOTIND,[0]!P8_SCOPE_NOTIND</definedName>
    <definedName name="SCOPE_NOTIND" localSheetId="9">[0]!P1_SCOPE_NOTIND,[0]!P2_SCOPE_NOTIND,[0]!P3_SCOPE_NOTIND,[0]!P4_SCOPE_NOTIND,[0]!P5_SCOPE_NOTIND,[0]!P6_SCOPE_NOTIND,[0]!P7_SCOPE_NOTIND,[0]!P8_SCOPE_NOTIND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2">[0]!P4_SCOPE_NotInd2,[0]!P5_SCOPE_NotInd2,[0]!P6_SCOPE_NotInd2,'т 1.6.'!P7_SCOPE_NotInd2</definedName>
    <definedName name="SCOPE_NotInd2" localSheetId="8">[0]!P4_SCOPE_NotInd2,[0]!P5_SCOPE_NotInd2,[0]!P6_SCOPE_NotInd2,'т. 1.24.'!P7_SCOPE_NotInd2</definedName>
    <definedName name="SCOPE_NotInd2" localSheetId="9">[0]!P4_SCOPE_NotInd2,[0]!P5_SCOPE_NotInd2,[0]!P6_SCOPE_NotInd2,'т. 1.25.'!P7_SCOPE_NotInd2</definedName>
    <definedName name="SCOPE_NotInd2" localSheetId="1">[0]!P4_SCOPE_NotInd2,[0]!P5_SCOPE_NotInd2,[0]!P6_SCOPE_NotInd2,'т. 1.5.'!P7_SCOPE_NotInd2</definedName>
    <definedName name="SCOPE_NotInd2">[0]!P4_SCOPE_NotInd2,[0]!P5_SCOPE_NotInd2,[0]!P6_SCOPE_NotInd2,[0]!P7_SCOPE_NotInd2</definedName>
    <definedName name="SCOPE_NotInd3" localSheetId="2">#REF!,#REF!,#REF!,[0]!P1_SCOPE_NotInd3,[0]!P2_SCOPE_NotInd3</definedName>
    <definedName name="SCOPE_NotInd3" localSheetId="8">#REF!,#REF!,#REF!,[0]!P1_SCOPE_NotInd3,[0]!P2_SCOPE_NotInd3</definedName>
    <definedName name="SCOPE_NotInd3" localSheetId="9">#REF!,#REF!,#REF!,[0]!P1_SCOPE_NotInd3,[0]!P2_SCOPE_NotInd3</definedName>
    <definedName name="SCOPE_NotInd3" localSheetId="1">#REF!,#REF!,#REF!,[0]!P1_SCOPE_NotInd3,[0]!P2_SCOPE_NotInd3</definedName>
    <definedName name="SCOPE_NotInd3">#REF!,#REF!,#REF!,[0]!P1_SCOPE_NotInd3,[0]!P2_SCOPE_NotInd3</definedName>
    <definedName name="SCOPE_ORE">#REF!</definedName>
    <definedName name="SCOPE_OUTD">[12]FST5!$G$23:$G$30,[12]FST5!$G$32:$G$35,[12]FST5!$G$37,[12]FST5!$G$39:$G$45,[12]FST5!$G$47,[12]FST5!$G$49,[12]FST5!$G$5:$G$21</definedName>
    <definedName name="SCOPE_PER_LD">#REF!</definedName>
    <definedName name="SCOPE_PER_PRT" localSheetId="2">P5_SCOPE_PER_PRT,P6_SCOPE_PER_PRT,P7_SCOPE_PER_PRT,'т 1.6.'!P8_SCOPE_PER_PRT</definedName>
    <definedName name="SCOPE_PER_PRT" localSheetId="8">P5_SCOPE_PER_PRT,P6_SCOPE_PER_PRT,P7_SCOPE_PER_PRT,'т. 1.24.'!P8_SCOPE_PER_PRT</definedName>
    <definedName name="SCOPE_PER_PRT" localSheetId="9">P5_SCOPE_PER_PRT,P6_SCOPE_PER_PRT,P7_SCOPE_PER_PRT,'т. 1.25.'!P8_SCOPE_PER_PRT</definedName>
    <definedName name="SCOPE_PER_PRT" localSheetId="1">P5_SCOPE_PER_PRT,P6_SCOPE_PER_PRT,P7_SCOPE_PER_PRT,'т. 1.5.'!P8_SCOPE_PER_PRT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 localSheetId="8">#REF!,#REF!,#REF!,P1_SCOPE_REGS</definedName>
    <definedName name="SCOPE_REGS" localSheetId="9">#REF!,#REF!,#REF!,P1_SCOPE_REGS</definedName>
    <definedName name="SCOPE_REGS" localSheetId="1">#REF!,#REF!,#REF!,P1_SCOPE_REGS</definedName>
    <definedName name="SCOPE_REGS">#REF!,#REF!,#REF!,P1_SCOPE_REGS</definedName>
    <definedName name="SCOPE_RG">#REF!</definedName>
    <definedName name="SCOPE_SAVE2" localSheetId="2">#REF!,#REF!,#REF!,#REF!,#REF!,[0]!P1_SCOPE_SAVE2,[0]!P2_SCOPE_SAVE2</definedName>
    <definedName name="SCOPE_SAVE2" localSheetId="8">#REF!,#REF!,#REF!,#REF!,#REF!,[0]!P1_SCOPE_SAVE2,[0]!P2_SCOPE_SAVE2</definedName>
    <definedName name="SCOPE_SAVE2" localSheetId="9">#REF!,#REF!,#REF!,#REF!,#REF!,[0]!P1_SCOPE_SAVE2,[0]!P2_SCOPE_SAVE2</definedName>
    <definedName name="SCOPE_SAVE2" localSheetId="1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[20]Справочники!$D$21:$J$22,[20]Справочники!$E$13:$I$14,[20]Справочники!$F$27:$H$28</definedName>
    <definedName name="SCOPE_SS">#REF!,#REF!,#REF!,#REF!,#REF!,#REF!</definedName>
    <definedName name="SCOPE_SS2">#REF!</definedName>
    <definedName name="SCOPE_SV_LD1" localSheetId="2">[20]свод!$E$104:$M$104,[20]свод!$E$106:$M$117,[20]свод!$E$120:$M$121,[20]свод!$E$123:$M$127,[20]свод!$E$10:$M$68,P1_SCOPE_SV_LD1</definedName>
    <definedName name="SCOPE_SV_LD1" localSheetId="8">[20]свод!$E$104:$M$104,[20]свод!$E$106:$M$117,[20]свод!$E$120:$M$121,[20]свод!$E$123:$M$127,[20]свод!$E$10:$M$68,P1_SCOPE_SV_LD1</definedName>
    <definedName name="SCOPE_SV_LD1" localSheetId="9">[20]свод!$E$104:$M$104,[20]свод!$E$106:$M$117,[20]свод!$E$120:$M$121,[20]свод!$E$123:$M$127,[20]свод!$E$10:$M$68,P1_SCOPE_SV_LD1</definedName>
    <definedName name="SCOPE_SV_LD1" localSheetId="1">[20]свод!$E$104:$M$104,[20]свод!$E$106:$M$117,[20]свод!$E$120:$M$121,[20]свод!$E$123:$M$127,[20]свод!$E$10:$M$68,P1_SCOPE_SV_LD1</definedName>
    <definedName name="SCOPE_SV_LD1">[20]свод!$E$104:$M$104,[20]свод!$E$106:$M$117,[20]свод!$E$120:$M$121,[20]свод!$E$123:$M$127,[20]свод!$E$10:$M$68,P1_SCOPE_SV_LD1</definedName>
    <definedName name="SCOPE_SV_LD2">#REF!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9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_SVOD">[8]Свод!$K$49,[8]Свод!$D$18:$K$46</definedName>
    <definedName name="SCOPE_SYS_B">#REF!</definedName>
    <definedName name="SCOPE_SYS_SVOD" localSheetId="2">[22]Свод!$L$8:$N$25,P1_SCOPE_SYS_SVOD</definedName>
    <definedName name="SCOPE_SYS_SVOD" localSheetId="8">[22]Свод!$L$8:$N$25,P1_SCOPE_SYS_SVOD</definedName>
    <definedName name="SCOPE_SYS_SVOD" localSheetId="9">[22]Свод!$L$8:$N$25,P1_SCOPE_SYS_SVOD</definedName>
    <definedName name="SCOPE_SYS_SVOD" localSheetId="1">[22]Свод!$L$8:$N$25,P1_SCOPE_SYS_SVOD</definedName>
    <definedName name="SCOPE_SYS_SVOD">[22]Свод!$L$8:$N$25,P1_SCOPE_SYS_SVOD</definedName>
    <definedName name="SCOPE_TAR" localSheetId="2">[22]Свод!$G$8:$AA$25,P1_SCOPE_TAR</definedName>
    <definedName name="SCOPE_TAR" localSheetId="8">[22]Свод!$G$8:$AA$25,P1_SCOPE_TAR</definedName>
    <definedName name="SCOPE_TAR" localSheetId="9">[22]Свод!$G$8:$AA$25,P1_SCOPE_TAR</definedName>
    <definedName name="SCOPE_TAR" localSheetId="1">[22]Свод!$G$8:$AA$25,P1_SCOPE_TAR</definedName>
    <definedName name="SCOPE_TAR">[22]Свод!$G$8:$AA$25,P1_SCOPE_TAR</definedName>
    <definedName name="SCOPE_TAR_B">#REF!,#REF!,#REF!</definedName>
    <definedName name="SCOPE_TAR_OLD" localSheetId="2">[22]Свод!$W$103:$W$108,[22]Свод!$H$8:$H$25,P1_SCOPE_TAR_OLD,P2_SCOPE_TAR_OLD</definedName>
    <definedName name="SCOPE_TAR_OLD" localSheetId="8">[22]Свод!$W$103:$W$108,[22]Свод!$H$8:$H$25,P1_SCOPE_TAR_OLD,P2_SCOPE_TAR_OLD</definedName>
    <definedName name="SCOPE_TAR_OLD" localSheetId="9">[22]Свод!$W$103:$W$108,[22]Свод!$H$8:$H$25,P1_SCOPE_TAR_OLD,P2_SCOPE_TAR_OLD</definedName>
    <definedName name="SCOPE_TAR_OLD" localSheetId="1">[22]Свод!$W$103:$W$108,[22]Свод!$H$8:$H$25,P1_SCOPE_TAR_OLD,P2_SCOPE_TAR_OLD</definedName>
    <definedName name="SCOPE_TAR_OLD">[22]Свод!$W$103:$W$108,[22]Свод!$H$8:$H$25,P1_SCOPE_TAR_OLD,P2_SCOPE_TAR_OLD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[12]FST5!$L$12:$L$23,[12]FST5!$L$5:$L$8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9">#REF!,#REF!,#REF!,#REF!,#REF!,P1_SET_PROT</definedName>
    <definedName name="SET_PROT" localSheetId="1">#REF!,#REF!,#REF!,#REF!,#REF!,P1_SET_PROT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9">#REF!,#REF!,#REF!,#REF!,P1_SET_PRT</definedName>
    <definedName name="SET_PRT" localSheetId="1">#REF!,#REF!,#REF!,#REF!,P1_SET_PRT</definedName>
    <definedName name="SET_PRT">#REF!,#REF!,#REF!,#REF!,P1_SET_PRT</definedName>
    <definedName name="SET_SCOPE2">[8]TEHSHEET!$P$1:$P$3</definedName>
    <definedName name="SETcom">#REF!</definedName>
    <definedName name="Sheet2?prefix?">"H"</definedName>
    <definedName name="SKQnt">[6]Параметры!$B$4</definedName>
    <definedName name="SmetaList">[38]Лист!#REF!</definedName>
    <definedName name="SP_OPT">#REF!</definedName>
    <definedName name="SP_OPT_ET">[7]TEHSHEET!#REF!</definedName>
    <definedName name="SP_ROZN">#REF!</definedName>
    <definedName name="SP_ROZN_ET">[7]TEHSHEET!#REF!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[7]TEHSHEET!#REF!</definedName>
    <definedName name="SP_ST_ROZN">[7]TEHSHEET!#REF!</definedName>
    <definedName name="SPR_ET">[7]TEHSHEET!#REF!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[36]Справочники!$E$6,[36]Справочники!$D$11:$D$902,[36]Справочники!$E$3</definedName>
    <definedName name="sq">#REF!</definedName>
    <definedName name="SXEMA">[9]TEHSHEET!$F$13:$F$15</definedName>
    <definedName name="SYS" localSheetId="16">#REF!,#REF!,P1_SYS</definedName>
    <definedName name="SYS" localSheetId="2">#REF!,#REF!,P1_SYS</definedName>
    <definedName name="SYS" localSheetId="8">#REF!,#REF!,P1_SYS</definedName>
    <definedName name="SYS" localSheetId="9">#REF!,#REF!,P1_SYS</definedName>
    <definedName name="SYS" localSheetId="1">#REF!,#REF!,P1_SYS</definedName>
    <definedName name="SYS">#REF!,#REF!,P1_SYS</definedName>
    <definedName name="T0?axis?ПРД?БАЗ">'[24]0'!$I$7:$J$112,'[24]0'!$F$7:$G$112</definedName>
    <definedName name="T0?axis?ПРД?ПРЕД">'[24]0'!$K$7:$L$112,'[24]0'!$D$7:$E$112</definedName>
    <definedName name="T0?axis?ПРД?РЕГ">#REF!</definedName>
    <definedName name="T0?axis?ПФ?ПЛАН">'[24]0'!$I$7:$I$112,'[24]0'!$D$7:$D$112,'[24]0'!$K$7:$K$112,'[24]0'!$F$7:$F$112</definedName>
    <definedName name="T0?axis?ПФ?ФАКТ">'[24]0'!$J$7:$J$112,'[24]0'!$E$7:$E$112,'[24]0'!$L$7:$L$112,'[24]0'!$G$7:$G$112</definedName>
    <definedName name="T0?Copy1">#REF!</definedName>
    <definedName name="T0?Copy2">#REF!</definedName>
    <definedName name="T0?Copy3">#REF!</definedName>
    <definedName name="T0?Copy4">#REF!</definedName>
    <definedName name="T0?Data">'[24]0'!$D$8:$L$52,   '[24]0'!$D$54:$L$59,   '[24]0'!$D$63:$L$64,   '[24]0'!$D$68:$L$70,   '[24]0'!$D$72:$L$74,   '[24]0'!$D$77:$L$92,   '[24]0'!$D$95:$L$97,   '[24]0'!$D$99:$L$104,   '[24]0'!$D$107:$L$108,   '[24]0'!$D$111:$L$112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'[24]0'!$D$8:$H$8,   '[24]0'!$D$86:$H$86</definedName>
    <definedName name="T0?unit?МКВТЧ">#REF!</definedName>
    <definedName name="T0?unit?ПРЦ">'[24]0'!$D$87:$H$88,   '[24]0'!$D$96:$H$97,   '[24]0'!$D$107:$H$108,   '[24]0'!$D$111:$H$112,   '[24]0'!$I$7:$L$112</definedName>
    <definedName name="T0?unit?РУБ.ГКАЛ">'[24]0'!$D$89:$H$89,   '[24]0'!$D$92:$H$92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'[24]0'!$D$14:$H$52,   '[24]0'!$D$54:$H$59,   '[24]0'!$D$63:$H$64,   '[24]0'!$D$68:$H$70,   '[24]0'!$D$72:$H$74,   '[24]0'!$D$77:$H$77,   '[24]0'!$D$79:$H$81,   '[24]0'!$D$90:$H$91,   '[24]0'!$D$99:$H$104,   '[24]0'!$D$78:$H$78</definedName>
    <definedName name="T0_Copy1">#REF!</definedName>
    <definedName name="T1?axis?R?ОРГ">#REF!</definedName>
    <definedName name="T1?axis?R?ОРГ?">#REF!</definedName>
    <definedName name="T1?axis?ПРД?БАЗ">'[24]1'!$I$6:$J$23,'[24]1'!$F$6:$G$23</definedName>
    <definedName name="T1?axis?ПРД?ПРЕД">'[24]1'!$K$6:$L$23,'[24]1'!$D$6:$E$23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8">P1_T1?axis?ПРД2?2005,P2_T1?axis?ПРД2?2005,P3_T1?axis?ПРД2?2005</definedName>
    <definedName name="T1?axis?ПРД2?2005" localSheetId="9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8">P1_T1?axis?ПРД2?2006,P2_T1?axis?ПРД2?2006,P3_T1?axis?ПРД2?2006</definedName>
    <definedName name="T1?axis?ПРД2?2006" localSheetId="9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>P1_T1?axis?ПРД2?2006,P2_T1?axis?ПРД2?2006,P3_T1?axis?ПРД2?2006</definedName>
    <definedName name="T1?axis?ПФ?ПЛАН">'[24]1'!$I$6:$I$23,'[24]1'!$D$6:$D$23,'[24]1'!$K$6:$K$23,'[24]1'!$F$6:$F$23</definedName>
    <definedName name="T1?axis?ПФ?ФАКТ">'[24]1'!$J$6:$J$23,'[24]1'!$E$6:$E$23,'[24]1'!$L$6:$L$23,'[24]1'!$G$6:$G$23</definedName>
    <definedName name="T1?Columns">#REF!</definedName>
    <definedName name="T1?Data">'[24]1'!$D$6:$L$12,   '[24]1'!$D$14:$L$18,   '[24]1'!$D$20:$L$23</definedName>
    <definedName name="T1?Fuel_type" localSheetId="2">#REF!,#REF!,#REF!,#REF!,#REF!,#REF!,#REF!,#REF!,#REF!,#REF!,P1_T1?Fuel_type</definedName>
    <definedName name="T1?Fuel_type" localSheetId="8">#REF!,#REF!,#REF!,#REF!,#REF!,#REF!,#REF!,#REF!,#REF!,#REF!,P1_T1?Fuel_type</definedName>
    <definedName name="T1?Fuel_type" localSheetId="9">#REF!,#REF!,#REF!,#REF!,#REF!,#REF!,#REF!,#REF!,#REF!,#REF!,P1_T1?Fuel_type</definedName>
    <definedName name="T1?Fuel_type" localSheetId="1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8">P1_T1?L1.1.1,P2_T1?L1.1.1,P3_T1?L1.1.1</definedName>
    <definedName name="T1?L1.1.1" localSheetId="9">P1_T1?L1.1.1,P2_T1?L1.1.1,P3_T1?L1.1.1</definedName>
    <definedName name="T1?L1.1.1" localSheetId="1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8">P1_T1?L1.1.1.1,P2_T1?L1.1.1.1,P3_T1?L1.1.1.1</definedName>
    <definedName name="T1?L1.1.1.1" localSheetId="9">P1_T1?L1.1.1.1,P2_T1?L1.1.1.1,P3_T1?L1.1.1.1</definedName>
    <definedName name="T1?L1.1.1.1" localSheetId="1">P1_T1?L1.1.1.1,P2_T1?L1.1.1.1,P3_T1?L1.1.1.1</definedName>
    <definedName name="T1?L1.1.1.1">P1_T1?L1.1.1.1,P2_T1?L1.1.1.1,P3_T1?L1.1.1.1</definedName>
    <definedName name="T1?L1.1.2" localSheetId="2">P2_T1?L1.1.2,'т 1.6.'!P3_T1?L1.1.2</definedName>
    <definedName name="T1?L1.1.2" localSheetId="8">P2_T1?L1.1.2,'т. 1.24.'!P3_T1?L1.1.2</definedName>
    <definedName name="T1?L1.1.2" localSheetId="9">P2_T1?L1.1.2,'т. 1.25.'!P3_T1?L1.1.2</definedName>
    <definedName name="T1?L1.1.2" localSheetId="1">P2_T1?L1.1.2,'т. 1.5.'!P3_T1?L1.1.2</definedName>
    <definedName name="T1?L1.1.2">P2_T1?L1.1.2,P3_T1?L1.1.2</definedName>
    <definedName name="T1?L1.1.2.1" localSheetId="2">P1_T1?L1.1.2.1,P2_T1?L1.1.2.1,P3_T1?L1.1.2.1</definedName>
    <definedName name="T1?L1.1.2.1" localSheetId="8">P1_T1?L1.1.2.1,P2_T1?L1.1.2.1,P3_T1?L1.1.2.1</definedName>
    <definedName name="T1?L1.1.2.1" localSheetId="9">P1_T1?L1.1.2.1,P2_T1?L1.1.2.1,P3_T1?L1.1.2.1</definedName>
    <definedName name="T1?L1.1.2.1" localSheetId="1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8">#REF!,#REF!,#REF!,#REF!,P1_T1?L1.1.2.1.1,P2_T1?L1.1.2.1.1,P3_T1?L1.1.2.1.1</definedName>
    <definedName name="T1?L1.1.2.1.1" localSheetId="9">#REF!,#REF!,#REF!,#REF!,P1_T1?L1.1.2.1.1,P2_T1?L1.1.2.1.1,P3_T1?L1.1.2.1.1</definedName>
    <definedName name="T1?L1.1.2.1.1" localSheetId="1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8">#REF!,#REF!,#REF!,#REF!,P1_T1?L1.1.2.1.2,P2_T1?L1.1.2.1.2,P3_T1?L1.1.2.1.2</definedName>
    <definedName name="T1?L1.1.2.1.2" localSheetId="9">#REF!,#REF!,#REF!,#REF!,P1_T1?L1.1.2.1.2,P2_T1?L1.1.2.1.2,P3_T1?L1.1.2.1.2</definedName>
    <definedName name="T1?L1.1.2.1.2" localSheetId="1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8">#REF!,#REF!,#REF!,#REF!,P1_T1?L1.1.2.1.3,P2_T1?L1.1.2.1.3,P3_T1?L1.1.2.1.3</definedName>
    <definedName name="T1?L1.1.2.1.3" localSheetId="9">#REF!,#REF!,#REF!,#REF!,P1_T1?L1.1.2.1.3,P2_T1?L1.1.2.1.3,P3_T1?L1.1.2.1.3</definedName>
    <definedName name="T1?L1.1.2.1.3" localSheetId="1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8">P1_T1?L1.1.2.2,P2_T1?L1.1.2.2,P3_T1?L1.1.2.2</definedName>
    <definedName name="T1?L1.1.2.2" localSheetId="9">P1_T1?L1.1.2.2,P2_T1?L1.1.2.2,P3_T1?L1.1.2.2</definedName>
    <definedName name="T1?L1.1.2.2" localSheetId="1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8">P1_T1?L1.1.2.3,P2_T1?L1.1.2.3,P3_T1?L1.1.2.3</definedName>
    <definedName name="T1?L1.1.2.3" localSheetId="9">P1_T1?L1.1.2.3,P2_T1?L1.1.2.3,P3_T1?L1.1.2.3</definedName>
    <definedName name="T1?L1.1.2.3" localSheetId="1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8">P1_T1?L1.1.2.4,P2_T1?L1.1.2.4,P3_T1?L1.1.2.4</definedName>
    <definedName name="T1?L1.1.2.4" localSheetId="9">P1_T1?L1.1.2.4,P2_T1?L1.1.2.4,P3_T1?L1.1.2.4</definedName>
    <definedName name="T1?L1.1.2.4" localSheetId="1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8">P1_T1?L1.1.2.5,P2_T1?L1.1.2.5,P3_T1?L1.1.2.5</definedName>
    <definedName name="T1?L1.1.2.5" localSheetId="9">P1_T1?L1.1.2.5,P2_T1?L1.1.2.5,P3_T1?L1.1.2.5</definedName>
    <definedName name="T1?L1.1.2.5" localSheetId="1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8">P1_T1?L1.1.2.6,P2_T1?L1.1.2.6,P3_T1?L1.1.2.6</definedName>
    <definedName name="T1?L1.1.2.6" localSheetId="9">P1_T1?L1.1.2.6,P2_T1?L1.1.2.6,P3_T1?L1.1.2.6</definedName>
    <definedName name="T1?L1.1.2.6" localSheetId="1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8">P1_T1?L1.1.2.7,P2_T1?L1.1.2.7,P3_T1?L1.1.2.7</definedName>
    <definedName name="T1?L1.1.2.7" localSheetId="9">P1_T1?L1.1.2.7,P2_T1?L1.1.2.7,P3_T1?L1.1.2.7</definedName>
    <definedName name="T1?L1.1.2.7" localSheetId="1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8">P1_T1?L1.1.2.7.1,P2_T1?L1.1.2.7.1,P3_T1?L1.1.2.7.1</definedName>
    <definedName name="T1?L1.1.2.7.1" localSheetId="9">P1_T1?L1.1.2.7.1,P2_T1?L1.1.2.7.1,P3_T1?L1.1.2.7.1</definedName>
    <definedName name="T1?L1.1.2.7.1" localSheetId="1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8">#REF!,#REF!,#REF!,#REF!,#REF!,#REF!,#REF!,#REF!,#REF!,P1_T1?M1,P2_T1?M1,P3_T1?M1</definedName>
    <definedName name="T1?M1" localSheetId="9">#REF!,#REF!,#REF!,#REF!,#REF!,#REF!,#REF!,#REF!,#REF!,P1_T1?M1,P2_T1?M1,P3_T1?M1</definedName>
    <definedName name="T1?M1" localSheetId="1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8">#REF!,#REF!,#REF!,#REF!,#REF!,#REF!,#REF!,#REF!,#REF!,P1_T1?M2,P2_T1?M2,P3_T1?M2</definedName>
    <definedName name="T1?M2" localSheetId="9">#REF!,#REF!,#REF!,#REF!,#REF!,#REF!,#REF!,#REF!,#REF!,P1_T1?M2,P2_T1?M2,P3_T1?M2</definedName>
    <definedName name="T1?M2" localSheetId="1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8">P1_T1?unit?ГКАЛ,P2_T1?unit?ГКАЛ,P3_T1?unit?ГКАЛ,P4_T1?unit?ГКАЛ,P5_T1?unit?ГКАЛ,P6_T1?unit?ГКАЛ</definedName>
    <definedName name="T1?unit?ГКАЛ" localSheetId="9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8">P1_T1?unit?РУБ.ГКАЛ,P2_T1?unit?РУБ.ГКАЛ,P3_T1?unit?РУБ.ГКАЛ,P4_T1?unit?РУБ.ГКАЛ,P5_T1?unit?РУБ.ГКАЛ,P6_T1?unit?РУБ.ГКАЛ</definedName>
    <definedName name="T1?unit?РУБ.ГКАЛ" localSheetId="9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P4_T1?unit?РУБ.ТОНН,'т 1.6.'!P5_T1?unit?РУБ.ТОНН</definedName>
    <definedName name="T1?unit?РУБ.ТОНН" localSheetId="8">P4_T1?unit?РУБ.ТОНН,'т. 1.24.'!P5_T1?unit?РУБ.ТОНН</definedName>
    <definedName name="T1?unit?РУБ.ТОНН" localSheetId="9">P4_T1?unit?РУБ.ТОНН,'т. 1.25.'!P5_T1?unit?РУБ.ТОНН</definedName>
    <definedName name="T1?unit?РУБ.ТОНН" localSheetId="1">P4_T1?unit?РУБ.ТОНН,'т. 1.5.'!P5_T1?unit?РУБ.ТОНН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P2_T1?unit?СТР,P3_T1?unit?СТР,P4_T1?unit?СТР,P5_T1?unit?СТР,'т 1.6.'!P6_T1?unit?СТР</definedName>
    <definedName name="T1?unit?СТР" localSheetId="8">P2_T1?unit?СТР,P3_T1?unit?СТР,P4_T1?unit?СТР,P5_T1?unit?СТР,'т. 1.24.'!P6_T1?unit?СТР</definedName>
    <definedName name="T1?unit?СТР" localSheetId="9">P2_T1?unit?СТР,P3_T1?unit?СТР,P4_T1?unit?СТР,P5_T1?unit?СТР,'т. 1.25.'!P6_T1?unit?СТР</definedName>
    <definedName name="T1?unit?СТР" localSheetId="1">P2_T1?unit?СТР,P3_T1?unit?СТР,P4_T1?unit?СТР,P5_T1?unit?СТР,'т. 1.5.'!P6_T1?unit?СТР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8">#REF!,#REF!,#REF!,#REF!,#REF!,#REF!,P1_T1?unit?ТОНН,P2_T1?unit?ТОНН,P3_T1?unit?ТОНН,P4_T1?unit?ТОНН</definedName>
    <definedName name="T1?unit?ТОНН" localSheetId="9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P11_T1?unit?ТРУБ,'т 1.6.'!P12_T1?unit?ТРУБ,'т 1.6.'!P13_T1?unit?ТРУБ</definedName>
    <definedName name="T1?unit?ТРУБ" localSheetId="8">P11_T1?unit?ТРУБ,'т. 1.24.'!P12_T1?unit?ТРУБ,'т. 1.24.'!P13_T1?unit?ТРУБ</definedName>
    <definedName name="T1?unit?ТРУБ" localSheetId="9">P11_T1?unit?ТРУБ,'т. 1.25.'!P12_T1?unit?ТРУБ,'т. 1.25.'!P13_T1?unit?ТРУБ</definedName>
    <definedName name="T1?unit?ТРУБ" localSheetId="1">P11_T1?unit?ТРУБ,'т. 1.5.'!P12_T1?unit?ТРУБ,'т. 1.5.'!P13_T1?unit?ТРУБ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 localSheetId="2">P15_T1_Protect,P16_T1_Protect,P17_T1_Protect,'т 1.6.'!P18_T1_Protect,'т 1.6.'!P19_T1_Protect</definedName>
    <definedName name="T1_Protect" localSheetId="8">P15_T1_Protect,P16_T1_Protect,P17_T1_Protect,'т. 1.24.'!P18_T1_Protect,'т. 1.24.'!P19_T1_Protect</definedName>
    <definedName name="T1_Protect" localSheetId="9">P15_T1_Protect,P16_T1_Protect,P17_T1_Protect,'т. 1.25.'!P18_T1_Protect,'т. 1.25.'!P19_T1_Protect</definedName>
    <definedName name="T1_Protect" localSheetId="1">P15_T1_Protect,P16_T1_Protect,P17_T1_Protect,'т. 1.5.'!P18_T1_Protect,'т. 1.5.'!P19_T1_Protect</definedName>
    <definedName name="T1_Protect">P15_T1_Protect,P16_T1_Protect,P17_T1_Protect,P18_T1_Protect,P19_T1_Protect</definedName>
    <definedName name="T1_unpr_all">'[39]1'!$G$14:$L$66,'[39]1'!$N$14:$S$66,'[39]1'!$U$14:$Z$66,'[39]1'!$U$77:$Z$122,'[39]1'!$N$77:$S$122,'[39]1'!$G$77:$L$122,'[39]1'!$G$140:$L$185,'[39]1'!$N$140:$S$185,'[39]1'!$U$140:$Z$185,'[39]1'!$U$207:$Z$252,'[39]1'!$N$207:$S$252,'[39]1'!$G$207:$L$252,'[39]1'!$G$275:$L$320,'[39]1'!$N$275:$S$320,'[39]1'!$U$275:$Z$320</definedName>
    <definedName name="T1_Unprotected">#REF!,#REF!,#REF!,#REF!,#REF!,#REF!,#REF!,#REF!</definedName>
    <definedName name="T10?axis?R?ДОГОВОР">'[24]10'!$D$9:$L$11, '[24]10'!$D$15:$L$17, '[24]10'!$D$21:$L$23, '[24]10'!$D$27:$L$29</definedName>
    <definedName name="T10?axis?R?ДОГОВОР?">'[24]10'!$B$9:$B$11, '[24]10'!$B$15:$B$17, '[24]10'!$B$21:$B$23, '[24]10'!$B$27:$B$29</definedName>
    <definedName name="T10?axis?ПРД?БАЗ">'[24]10'!$I$6:$J$31,'[24]10'!$F$6:$G$31</definedName>
    <definedName name="T10?axis?ПРД?ПРЕД">'[24]10'!$K$6:$L$31,'[24]10'!$D$6:$E$31</definedName>
    <definedName name="T10?axis?ПРД?РЕГ">#REF!</definedName>
    <definedName name="T10?axis?ПФ?ПЛАН">'[24]10'!$I$6:$I$31,'[24]10'!$D$6:$D$31,'[24]10'!$K$6:$K$31,'[24]10'!$F$6:$F$31</definedName>
    <definedName name="T10?axis?ПФ?ФАКТ">'[24]10'!$J$6:$J$31,'[24]10'!$E$6:$E$31,'[24]10'!$L$6:$L$31,'[24]10'!$G$6:$G$31</definedName>
    <definedName name="T10?Data">'[24]10'!$D$6:$L$7, '[24]10'!$D$9:$L$11, '[24]10'!$D$13:$L$13, '[24]10'!$D$15:$L$17, '[24]10'!$D$19:$L$19, '[24]10'!$D$21:$L$23, '[24]10'!$D$25:$L$25, '[24]10'!$D$27:$L$29, '[24]10'!$D$31:$L$31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[7]TEHSHEET!#REF!</definedName>
    <definedName name="T10_OPT">#REF!</definedName>
    <definedName name="T10_ROZN">#REF!</definedName>
    <definedName name="T11?axis?R?ДОГОВОР">'[24]11'!$D$8:$L$11, '[24]11'!$D$15:$L$18, '[24]11'!$D$22:$L$23, '[24]11'!$D$29:$L$32, '[24]11'!$D$36:$L$39, '[24]11'!$D$43:$L$46, '[24]11'!$D$51:$L$54, '[24]11'!$D$58:$L$61, '[24]11'!$D$65:$L$68, '[24]11'!$D$72:$L$82</definedName>
    <definedName name="T11?axis?R?ДОГОВОР?">'[24]11'!$B$72:$B$82, '[24]11'!$B$65:$B$68, '[24]11'!$B$58:$B$61, '[24]11'!$B$51:$B$54, '[24]11'!$B$43:$B$46, '[24]11'!$B$36:$B$39, '[24]11'!$B$29:$B$33, '[24]11'!$B$22:$B$25, '[24]11'!$B$15:$B$18, '[24]11'!$B$8:$B$11</definedName>
    <definedName name="T11?axis?ПРД?БАЗ">'[24]11'!$I$6:$J$84,'[24]11'!$F$6:$G$84</definedName>
    <definedName name="T11?axis?ПРД?ПРЕД">'[24]11'!$K$6:$L$84,'[24]11'!$D$6:$E$84</definedName>
    <definedName name="T11?axis?ПРД?РЕГ">'[40]услуги непроизводств.'!#REF!</definedName>
    <definedName name="T11?axis?ПФ?ПЛАН">'[24]11'!$I$6:$I$84,'[24]11'!$D$6:$D$84,'[24]11'!$K$6:$K$84,'[24]11'!$F$6:$F$84</definedName>
    <definedName name="T11?axis?ПФ?ФАКТ">'[24]11'!$J$6:$J$84,'[24]11'!$E$6:$E$84,'[24]11'!$L$6:$L$84,'[24]11'!$G$6:$G$84</definedName>
    <definedName name="T11?Data">#N/A</definedName>
    <definedName name="T11?Name">'[40]услуги непроизводств.'!#REF!</definedName>
    <definedName name="T11_Copy1">'[40]услуги непроизводств.'!#REF!</definedName>
    <definedName name="T11_Copy2">'[40]услуги непроизводств.'!#REF!</definedName>
    <definedName name="T11_Copy3">'[40]услуги непроизводств.'!#REF!</definedName>
    <definedName name="T11_Copy4">'[40]услуги непроизводств.'!#REF!</definedName>
    <definedName name="T11_Copy5">'[40]услуги непроизводств.'!#REF!</definedName>
    <definedName name="T11_Copy6">'[40]услуги непроизводств.'!#REF!</definedName>
    <definedName name="T11_Copy7.1">'[40]услуги непроизводств.'!#REF!</definedName>
    <definedName name="T11_Copy7.2">'[40]услуги непроизводств.'!#REF!</definedName>
    <definedName name="T11_Copy8">'[40]услуги непроизводств.'!#REF!</definedName>
    <definedName name="T11_Copy9">'[40]услуги непроизводств.'!#REF!</definedName>
    <definedName name="T12?axis?R?ДОГОВОР">#REF!</definedName>
    <definedName name="T12?axis?R?ДОГОВОР?">#REF!</definedName>
    <definedName name="T12?axis?ПРД?БАЗ">'[24]12'!$J$6:$K$20,'[24]12'!$G$6:$H$20</definedName>
    <definedName name="T12?axis?ПРД?ПРЕД">'[24]12'!$L$6:$M$20,'[24]12'!$E$6:$F$20</definedName>
    <definedName name="T12?axis?ПРД?РЕГ">#REF!</definedName>
    <definedName name="T12?axis?ПФ?ПЛАН">'[24]12'!$J$6:$J$20,'[24]12'!$E$6:$E$20,'[24]12'!$L$6:$L$20,'[24]12'!$G$6:$G$20</definedName>
    <definedName name="T12?axis?ПФ?ФАКТ">'[24]12'!$K$6:$K$20,'[24]12'!$F$6:$F$20,'[24]12'!$M$6:$M$20,'[24]12'!$H$6:$H$20</definedName>
    <definedName name="T12?Data">'[24]12'!$E$6:$M$9,  '[24]12'!$E$11:$M$18,  '[24]12'!$E$20:$M$20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'[24]12'!$A$16:$M$16, '[24]12'!$A$14:$M$14, '[24]12'!$A$12:$M$12, '[24]12'!$A$18:$M$18</definedName>
    <definedName name="T12?L2.x">'[24]12'!$A$15:$M$15, '[24]12'!$A$13:$M$13, '[24]12'!$A$11:$M$11, '[24]12'!$A$17:$M$17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'[24]12'!$E$16:$I$16, '[24]12'!$E$14:$I$14, '[24]12'!$E$9:$I$9, '[24]12'!$E$12:$I$12, '[24]12'!$E$18:$I$18, '[24]12'!$E$7:$I$7</definedName>
    <definedName name="T12?unit?ПРЦ">#REF!</definedName>
    <definedName name="T12?unit?ТРУБ">'[24]12'!$E$15:$I$15, '[24]12'!$E$13:$I$13, '[24]12'!$E$6:$I$6, '[24]12'!$E$8:$I$8, '[24]12'!$E$11:$I$11, '[24]12'!$E$17:$I$17, '[24]12'!$E$20:$I$20</definedName>
    <definedName name="T12_Copy">#REF!</definedName>
    <definedName name="T13?axis?ПРД?БАЗ">'[24]13'!$I$6:$J$16,'[24]13'!$F$6:$G$16</definedName>
    <definedName name="T13?axis?ПРД?ПРЕД">'[24]13'!$K$6:$L$16,'[24]13'!$D$6:$E$16</definedName>
    <definedName name="T13?axis?ПРД?РЕГ">#REF!</definedName>
    <definedName name="T13?axis?ПФ?ПЛАН">'[24]13'!$I$6:$I$16,'[24]13'!$D$6:$D$16,'[24]13'!$K$6:$K$16,'[24]13'!$F$6:$F$16</definedName>
    <definedName name="T13?axis?ПФ?ФАКТ">'[24]13'!$J$6:$J$16,'[24]13'!$E$6:$E$16,'[24]13'!$L$6:$L$16,'[24]13'!$G$6:$G$16</definedName>
    <definedName name="T13?Data">'[24]13'!$D$6:$L$7, '[24]13'!$D$8:$L$8, '[24]13'!$D$9:$L$16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'[24]13'!$D$14:$H$14,'[24]13'!$D$11:$H$11</definedName>
    <definedName name="T13?unit?ТГКАЛ">#REF!</definedName>
    <definedName name="T13?unit?ТМКБ">'[24]13'!$D$13:$H$13,'[24]13'!$D$10:$H$10</definedName>
    <definedName name="T13?unit?ТРУБ">'[24]13'!$D$12:$H$12,'[24]13'!$D$15:$H$16,'[24]13'!$D$8:$H$9</definedName>
    <definedName name="T14?axis?R?ВРАС">#REF!</definedName>
    <definedName name="T14?axis?R?ВРАС?">#REF!</definedName>
    <definedName name="T14?axis?ПРД?БАЗ">'[24]14'!$J$6:$K$20,'[24]14'!$G$6:$H$20</definedName>
    <definedName name="T14?axis?ПРД?ПРЕД">'[24]14'!$L$6:$M$20,'[24]14'!$E$6:$F$20</definedName>
    <definedName name="T14?axis?ПРД?РЕГ">#REF!</definedName>
    <definedName name="T14?axis?ПФ?ПЛАН">'[24]14'!$G$6:$G$20,'[24]14'!$J$6:$J$20,'[24]14'!$L$6:$L$20,'[24]14'!$E$6:$E$20</definedName>
    <definedName name="T14?axis?ПФ?ФАКТ">'[24]14'!$H$6:$H$20,'[24]14'!$K$6:$K$20,'[24]14'!$M$6:$M$20,'[24]14'!$F$6:$F$20</definedName>
    <definedName name="T14?Data">'[24]14'!$E$7:$M$18,  '[24]14'!$E$20:$M$20</definedName>
    <definedName name="T14?item_ext?РОСТ">#REF!</definedName>
    <definedName name="T14?L1">'[24]14'!$A$13:$M$13, '[24]14'!$A$10:$M$10, '[24]14'!$A$7:$M$7, '[24]14'!$A$16:$M$16</definedName>
    <definedName name="T14?L1.1">'[24]14'!$A$14:$M$14, '[24]14'!$A$11:$M$11, '[24]14'!$A$8:$M$8, '[24]14'!$A$17:$M$17</definedName>
    <definedName name="T14?L1.2">'[24]14'!$A$15:$M$15, '[24]14'!$A$12:$M$12, '[24]14'!$A$9:$M$9, '[24]14'!$A$18:$M$18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'[24]14'!$E$15:$I$15, '[24]14'!$E$12:$I$12, '[24]14'!$E$9:$I$9, '[24]14'!$E$18:$I$18, '[24]14'!$J$6:$M$20</definedName>
    <definedName name="T14?unit?ТРУБ">'[24]14'!$E$13:$I$14, '[24]14'!$E$10:$I$11, '[24]14'!$E$7:$I$8, '[24]14'!$E$16:$I$17, '[24]14'!$E$20:$I$20</definedName>
    <definedName name="T14_Copy">#REF!</definedName>
    <definedName name="T15?axis?ПРД?БАЗ">'[24]15'!$I$6:$J$11,'[24]15'!$F$6:$G$11</definedName>
    <definedName name="T15?axis?ПРД?ПРЕД">'[24]15'!$K$6:$L$11,'[24]15'!$D$6:$E$11</definedName>
    <definedName name="T15?axis?ПФ?ПЛАН">'[24]15'!$I$6:$I$11,'[24]15'!$D$6:$D$11,'[24]15'!$K$6:$K$11,'[24]15'!$F$6:$F$11</definedName>
    <definedName name="T15?axis?ПФ?ФАКТ">'[24]15'!$J$6:$J$11,'[24]15'!$E$6:$E$11,'[24]15'!$L$6:$L$11,'[24]15'!$G$6:$G$11</definedName>
    <definedName name="T15?Columns">#REF!</definedName>
    <definedName name="T15?item_ext?РОСТ">[40]экология!#REF!</definedName>
    <definedName name="T15?ItemComments">#REF!</definedName>
    <definedName name="T15?Items">#REF!</definedName>
    <definedName name="T15?Name">[40]экология!#REF!</definedName>
    <definedName name="T15?Scope">#REF!</definedName>
    <definedName name="T15?unit?ПРЦ">[40]экология!#REF!</definedName>
    <definedName name="T15?ВРАС">#REF!</definedName>
    <definedName name="T15_Change1">'[26]15'!$L$9:$L$14,'[26]15'!$L$16:$L$17,'[26]15'!$L$19:$L$21,'[26]15'!$L$25:$L$29,'[26]15'!$L$31:$L$34,'[26]15'!$L$36:$L$73,'[26]15'!$L$77:$L$78</definedName>
    <definedName name="T15_Data">'[26]15'!$E$82:$H$88,'[26]15'!$E$75:$H$79,'[26]15'!$E$36:$H$73,'[26]15'!$E$31:$H$34,'[26]15'!$E$25:$H$29,'[26]15'!$E$9:$H$23,'[26]15'!$I$9:$K$14,'[26]15'!$I$16:$K$17,'[26]15'!$I$19:$K$21,'[26]15'!$I$25:$K$29,'[26]15'!$I$31:$K$34,'[26]15'!$I$36:$K$73,'[26]15'!$I$77:$K$78,'[26]15'!$I$82:$K$83,'[26]15'!$I$85:$K$88</definedName>
    <definedName name="T15_Protect">'[23]15'!$E$25:$I$29,'[23]15'!$E$31:$I$34,'[23]15'!$E$36:$I$40,'[23]15'!$E$44:$I$45,'[23]15'!$E$9:$I$17,'[23]15'!$B$36:$B$40,'[23]15'!$E$19:$I$21</definedName>
    <definedName name="T15_Protected">'[26]15'!$E$9:$K$23,'[26]15'!$E$25:$K$34,'[26]15'!$E$36:$K$73,'[26]15'!$E$75:$K$79,'[26]15'!$E$81:$K$88</definedName>
    <definedName name="T15_write1">'[26]15'!$L$9:$L$23,'[26]15'!$L$25:$L$29,'[26]15'!$L$31:$L$34,'[26]15'!$L$36:$L$79,'[26]15'!$L$84</definedName>
    <definedName name="T16?axis?R?ДОГОВОР" localSheetId="2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" localSheetId="8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" localSheetId="9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" localSheetId="1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?" localSheetId="2">'[24]16'!$A$8,'[24]16'!$A$12,'[24]16'!$A$16,P1_T16?axis?R?ДОГОВОР?</definedName>
    <definedName name="T16?axis?R?ДОГОВОР?" localSheetId="8">'[24]16'!$A$8,'[24]16'!$A$12,'[24]16'!$A$16,P1_T16?axis?R?ДОГОВОР?</definedName>
    <definedName name="T16?axis?R?ДОГОВОР?" localSheetId="9">'[24]16'!$A$8,'[24]16'!$A$12,'[24]16'!$A$16,P1_T16?axis?R?ДОГОВОР?</definedName>
    <definedName name="T16?axis?R?ДОГОВОР?" localSheetId="1">'[24]16'!$A$8,'[24]16'!$A$12,'[24]16'!$A$16,P1_T16?axis?R?ДОГОВОР?</definedName>
    <definedName name="T16?axis?R?ДОГОВОР?">'[24]16'!$A$8,'[24]16'!$A$12,'[24]16'!$A$16,P1_T16?axis?R?ДОГОВОР?</definedName>
    <definedName name="T16?axis?R?ОРГ">#REF!</definedName>
    <definedName name="T16?axis?R?ОРГ?">#REF!</definedName>
    <definedName name="T16?axis?ПРД?БАЗ">'[24]16'!$J$6:$K$88,               '[24]16'!$G$6:$H$88</definedName>
    <definedName name="T16?axis?ПРД?ПРЕД">'[24]16'!$L$6:$M$88,               '[24]16'!$E$6:$F$88</definedName>
    <definedName name="T16?axis?ПРД?РЕГ">#REF!</definedName>
    <definedName name="T16?axis?ПФ?ПЛАН">'[24]16'!$J$6:$J$88,               '[24]16'!$E$6:$E$88,               '[24]16'!$L$6:$L$88,               '[24]16'!$G$6:$G$88</definedName>
    <definedName name="T16?axis?ПФ?ФАКТ">'[24]16'!$K$6:$K$88,               '[24]16'!$F$6:$F$88,               '[24]16'!$M$6:$M$88,               '[24]16'!$H$6:$H$88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 localSheetId="2">'[24]16'!$A$38:$M$38,'[24]16'!$A$58:$M$58,'[24]16'!$A$34:$M$34,'[24]16'!$A$30:$M$30,'[24]16'!$A$26:$M$26,'[24]16'!$A$22:$M$22,'[24]16'!$A$66:$M$66,'[24]16'!$A$54:$M$54,'[24]16'!$A$18:$M$18,P1_T16?L1</definedName>
    <definedName name="T16?L1" localSheetId="8">'[24]16'!$A$38:$M$38,'[24]16'!$A$58:$M$58,'[24]16'!$A$34:$M$34,'[24]16'!$A$30:$M$30,'[24]16'!$A$26:$M$26,'[24]16'!$A$22:$M$22,'[24]16'!$A$66:$M$66,'[24]16'!$A$54:$M$54,'[24]16'!$A$18:$M$18,P1_T16?L1</definedName>
    <definedName name="T16?L1" localSheetId="9">'[24]16'!$A$38:$M$38,'[24]16'!$A$58:$M$58,'[24]16'!$A$34:$M$34,'[24]16'!$A$30:$M$30,'[24]16'!$A$26:$M$26,'[24]16'!$A$22:$M$22,'[24]16'!$A$66:$M$66,'[24]16'!$A$54:$M$54,'[24]16'!$A$18:$M$18,P1_T16?L1</definedName>
    <definedName name="T16?L1" localSheetId="1">'[24]16'!$A$38:$M$38,'[24]16'!$A$58:$M$58,'[24]16'!$A$34:$M$34,'[24]16'!$A$30:$M$30,'[24]16'!$A$26:$M$26,'[24]16'!$A$22:$M$22,'[24]16'!$A$66:$M$66,'[24]16'!$A$54:$M$54,'[24]16'!$A$18:$M$18,P1_T16?L1</definedName>
    <definedName name="T16?L1">'[24]16'!$A$38:$M$38,'[24]16'!$A$58:$M$58,'[24]16'!$A$34:$M$34,'[24]16'!$A$30:$M$30,'[24]16'!$A$26:$M$26,'[24]16'!$A$22:$M$22,'[24]16'!$A$66:$M$66,'[24]16'!$A$54:$M$54,'[24]16'!$A$18:$M$18,P1_T16?L1</definedName>
    <definedName name="T16?L1.x" localSheetId="2">'[24]16'!$A$40:$M$40,'[24]16'!$A$60:$M$60,'[24]16'!$A$36:$M$36,'[24]16'!$A$32:$M$32,'[24]16'!$A$28:$M$28,'[24]16'!$A$24:$M$24,'[24]16'!$A$68:$M$68,'[24]16'!$A$56:$M$56,'[24]16'!$A$20:$M$20,P1_T16?L1.x</definedName>
    <definedName name="T16?L1.x" localSheetId="8">'[24]16'!$A$40:$M$40,'[24]16'!$A$60:$M$60,'[24]16'!$A$36:$M$36,'[24]16'!$A$32:$M$32,'[24]16'!$A$28:$M$28,'[24]16'!$A$24:$M$24,'[24]16'!$A$68:$M$68,'[24]16'!$A$56:$M$56,'[24]16'!$A$20:$M$20,P1_T16?L1.x</definedName>
    <definedName name="T16?L1.x" localSheetId="9">'[24]16'!$A$40:$M$40,'[24]16'!$A$60:$M$60,'[24]16'!$A$36:$M$36,'[24]16'!$A$32:$M$32,'[24]16'!$A$28:$M$28,'[24]16'!$A$24:$M$24,'[24]16'!$A$68:$M$68,'[24]16'!$A$56:$M$56,'[24]16'!$A$20:$M$20,P1_T16?L1.x</definedName>
    <definedName name="T16?L1.x" localSheetId="1">'[24]16'!$A$40:$M$40,'[24]16'!$A$60:$M$60,'[24]16'!$A$36:$M$36,'[24]16'!$A$32:$M$32,'[24]16'!$A$28:$M$28,'[24]16'!$A$24:$M$24,'[24]16'!$A$68:$M$68,'[24]16'!$A$56:$M$56,'[24]16'!$A$20:$M$20,P1_T16?L1.x</definedName>
    <definedName name="T16?L1.x">'[24]16'!$A$40:$M$40,'[24]16'!$A$60:$M$60,'[24]16'!$A$36:$M$36,'[24]16'!$A$32:$M$32,'[24]16'!$A$28:$M$28,'[24]16'!$A$24:$M$24,'[24]16'!$A$68:$M$68,'[24]16'!$A$56:$M$56,'[24]16'!$A$20:$M$20,P1_T16?L1.x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hange1">'[26]16'!$N$7,'[26]16'!$N$10:$N$11,'[26]16'!$N$13:$N$14,'[26]16'!$N$17,'[26]16'!$N$20,'[26]16'!$N$23,'[26]16'!$N$26,'[26]16'!$N$29,'[26]16'!$N$33:$N$34,'[26]16'!$N$38:$N$40,'[26]16'!$N$44</definedName>
    <definedName name="T16_Copy">#REF!</definedName>
    <definedName name="T16_Copy2">#REF!</definedName>
    <definedName name="T16_Data">'[26]16'!$G$7:$M$7,'[26]16'!$G$10:$M$15,'[26]16'!$G$17:$M$18,'[26]16'!$G$20:$M$21,'[26]16'!$G$23:$M$24,'[26]16'!$G$26:$M$27,'[26]16'!$G$29:$M$31,'[26]16'!$G$33:$M$35,'[26]16'!$G$37:$M$41,'[26]16'!$G$43:$M$47</definedName>
    <definedName name="T16_Protect" localSheetId="2">'[23]16'!$G$44:$K$44,'[23]16'!$G$7:$K$8,P1_T16_Protect</definedName>
    <definedName name="T16_Protect" localSheetId="8">'[23]16'!$G$44:$K$44,'[23]16'!$G$7:$K$8,P1_T16_Protect</definedName>
    <definedName name="T16_Protect" localSheetId="9">'[23]16'!$G$44:$K$44,'[23]16'!$G$7:$K$8,P1_T16_Protect</definedName>
    <definedName name="T16_Protect" localSheetId="1">'[23]16'!$G$44:$K$44,'[23]16'!$G$7:$K$8,P1_T16_Protect</definedName>
    <definedName name="T16_Protect">'[23]16'!$G$44:$K$44,'[23]16'!$G$7:$K$8,P1_T16_Protect</definedName>
    <definedName name="T17.1?axis?C?НП">'[24]17.1'!$E$6:$L$16, '[24]17.1'!$E$18:$L$28</definedName>
    <definedName name="T17.1?axis?C?НП?">#REF!</definedName>
    <definedName name="T17.1?axis?ПРД?БАЗ">#REF!</definedName>
    <definedName name="T17.1?axis?ПРД?РЕГ">#REF!</definedName>
    <definedName name="T17.1?Data">'[24]17.1'!$E$6:$L$16, '[24]17.1'!$N$6:$N$16, '[24]17.1'!$E$18:$L$28, '[24]17.1'!$N$18:$N$28</definedName>
    <definedName name="T17.1?Equipment">#REF!</definedName>
    <definedName name="T17.1?item_ext?ВСЕГО">'[24]17.1'!$N$6:$N$16, '[24]17.1'!$N$18:$N$28</definedName>
    <definedName name="T17.1?ItemComments">#REF!</definedName>
    <definedName name="T17.1?Items">#REF!</definedName>
    <definedName name="T17.1?L1">'[24]17.1'!$A$6:$N$6, '[24]17.1'!$A$18:$N$18</definedName>
    <definedName name="T17.1?L2">'[24]17.1'!$A$7:$N$7, '[24]17.1'!$A$19:$N$19</definedName>
    <definedName name="T17.1?L3">'[24]17.1'!$A$8:$N$8, '[24]17.1'!$A$20:$N$20</definedName>
    <definedName name="T17.1?L3.1">'[24]17.1'!$A$9:$N$9, '[24]17.1'!$A$21:$N$21</definedName>
    <definedName name="T17.1?L4">'[24]17.1'!$A$10:$N$10, '[24]17.1'!$A$22:$N$22</definedName>
    <definedName name="T17.1?L4.1">'[24]17.1'!$A$11:$N$11, '[24]17.1'!$A$23:$N$23</definedName>
    <definedName name="T17.1?L5">'[24]17.1'!$A$12:$N$12, '[24]17.1'!$A$24:$N$24</definedName>
    <definedName name="T17.1?L5.1">'[24]17.1'!$A$13:$N$13, '[24]17.1'!$A$25:$N$25</definedName>
    <definedName name="T17.1?L6">'[24]17.1'!$A$14:$N$14, '[24]17.1'!$A$26:$N$26</definedName>
    <definedName name="T17.1?L7">'[24]17.1'!$A$15:$N$15, '[24]17.1'!$A$27:$N$27</definedName>
    <definedName name="T17.1?L8">'[24]17.1'!$A$16:$N$16, '[24]17.1'!$A$28:$N$28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'[24]17.1'!$D$9:$N$9, '[24]17.1'!$D$11:$N$11, '[24]17.1'!$D$13:$N$13, '[24]17.1'!$D$21:$N$21, '[24]17.1'!$D$23:$N$23, '[24]17.1'!$D$25:$N$25</definedName>
    <definedName name="T17.1?unit?ТРУБ">'[24]17.1'!$D$8:$N$8, '[24]17.1'!$D$10:$N$10, '[24]17.1'!$D$12:$N$12, '[24]17.1'!$D$14:$N$16, '[24]17.1'!$D$20:$N$20, '[24]17.1'!$D$22:$N$22, '[24]17.1'!$D$24:$N$24, '[24]17.1'!$D$26:$N$28</definedName>
    <definedName name="T17.1?unit?ЧДН">'[24]17.1'!$D$7:$N$7, '[24]17.1'!$D$19:$N$19</definedName>
    <definedName name="T17.1?unit?ЧЕЛ">'[24]17.1'!$D$18:$N$18, '[24]17.1'!$D$6:$N$6</definedName>
    <definedName name="T17.1_Copy">#REF!</definedName>
    <definedName name="T17.1_Protect">'[23]17.1'!$D$14:$F$17,'[23]17.1'!$D$19:$F$22,'[23]17.1'!$I$9:$I$12,'[23]17.1'!$I$14:$I$17,'[23]17.1'!$I$19:$I$22,'[23]17.1'!$D$9:$F$12</definedName>
    <definedName name="T17?axis?ПРД?БАЗ">'[24]17'!$I$6:$J$13,'[24]17'!$F$6:$G$13</definedName>
    <definedName name="T17?axis?ПРД?ПРЕД">'[24]17'!$K$6:$L$13,'[24]17'!$D$6:$E$13</definedName>
    <definedName name="T17?axis?ПРД?РЕГ">#REF!</definedName>
    <definedName name="T17?axis?ПФ?ПЛАН">'[24]17'!$I$6:$I$13,'[24]17'!$D$6:$D$13,'[24]17'!$K$6:$K$13,'[24]17'!$F$6:$F$13</definedName>
    <definedName name="T17?axis?ПФ?ФАКТ">'[24]17'!$J$6:$J$13,'[24]17'!$E$6:$E$13,'[24]17'!$L$6:$L$13,'[24]17'!$G$6:$G$13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'[15]29'!$M$26:$M$33,'[15]29'!$P$26:$P$33,'[15]29'!$G$52:$G$59,'[15]29'!$J$52:$J$59,'[15]29'!$M$52:$M$59,'[15]29'!$P$52:$P$59,'[15]29'!$G$26:$G$33,'[15]29'!$J$26:$J$33</definedName>
    <definedName name="T17?unit?РУБ.ГКАЛ" localSheetId="2">'[15]29'!$O$18:$O$25,P1_T17?unit?РУБ.ГКАЛ,P2_T17?unit?РУБ.ГКАЛ</definedName>
    <definedName name="T17?unit?РУБ.ГКАЛ" localSheetId="8">'[15]29'!$O$18:$O$25,P1_T17?unit?РУБ.ГКАЛ,P2_T17?unit?РУБ.ГКАЛ</definedName>
    <definedName name="T17?unit?РУБ.ГКАЛ" localSheetId="9">'[15]29'!$O$18:$O$25,P1_T17?unit?РУБ.ГКАЛ,P2_T17?unit?РУБ.ГКАЛ</definedName>
    <definedName name="T17?unit?РУБ.ГКАЛ" localSheetId="1">'[15]29'!$O$18:$O$25,P1_T17?unit?РУБ.ГКАЛ,P2_T17?unit?РУБ.ГКАЛ</definedName>
    <definedName name="T17?unit?РУБ.ГКАЛ">'[15]29'!$O$18:$O$25,P1_T17?unit?РУБ.ГКАЛ,P2_T17?unit?РУБ.ГКАЛ</definedName>
    <definedName name="T17?unit?ТГКАЛ" localSheetId="2">'[15]29'!$P$18:$P$25,P1_T17?unit?ТГКАЛ,P2_T17?unit?ТГКАЛ</definedName>
    <definedName name="T17?unit?ТГКАЛ" localSheetId="8">'[15]29'!$P$18:$P$25,P1_T17?unit?ТГКАЛ,P2_T17?unit?ТГКАЛ</definedName>
    <definedName name="T17?unit?ТГКАЛ" localSheetId="9">'[15]29'!$P$18:$P$25,P1_T17?unit?ТГКАЛ,P2_T17?unit?ТГКАЛ</definedName>
    <definedName name="T17?unit?ТГКАЛ" localSheetId="1">'[15]29'!$P$18:$P$25,P1_T17?unit?ТГКАЛ,P2_T17?unit?ТГКАЛ</definedName>
    <definedName name="T17?unit?ТГКАЛ">'[15]29'!$P$18:$P$25,P1_T17?unit?ТГКАЛ,P2_T17?unit?ТГКАЛ</definedName>
    <definedName name="T17?unit?ТРУБ">#REF!</definedName>
    <definedName name="T17?unit?ТРУБ.ГКАЛЧ.МЕС">'[15]29'!$L$26:$L$33,'[15]29'!$O$26:$O$33,'[15]29'!$F$52:$F$59,'[15]29'!$I$52:$I$59,'[15]29'!$L$52:$L$59,'[15]29'!$O$52:$O$59,'[15]29'!$F$26:$F$33,'[15]29'!$I$26:$I$33</definedName>
    <definedName name="T17?unit?ЧДН">#REF!</definedName>
    <definedName name="T17?unit?ЧЕЛ">#REF!</definedName>
    <definedName name="T17_1_Change1">'[26]17.1'!$L$9:$L$12,'[26]17.1'!$L$14:$L$17,'[26]17.1'!$L$19:$L$22</definedName>
    <definedName name="T17_Protect" localSheetId="16">'[23]21.3'!$E$66:$I$69,'[23]21.3'!$E$10:$I$10,P1_T17_Protect</definedName>
    <definedName name="T17_Protect" localSheetId="2">'[23]21.3'!$E$66:$I$69,'[23]21.3'!$E$10:$I$10,P1_T17_Protect</definedName>
    <definedName name="T17_Protect" localSheetId="8">'[23]21.3'!$E$66:$I$69,'[23]21.3'!$E$10:$I$10,P1_T17_Protect</definedName>
    <definedName name="T17_Protect" localSheetId="9">'[23]21.3'!$E$66:$I$69,'[23]21.3'!$E$10:$I$10,P1_T17_Protect</definedName>
    <definedName name="T17_Protect" localSheetId="1">'[23]21.3'!$E$66:$I$69,'[23]21.3'!$E$10:$I$10,P1_T17_Protect</definedName>
    <definedName name="T17_Protect">'[23]21.3'!$E$66:$I$69,'[23]21.3'!$E$10:$I$10,P1_T17_Protect</definedName>
    <definedName name="T17_Protection" localSheetId="2">P2_T17_Protection,P3_T17_Protection,P4_T17_Protection,P5_T17_Protection,'т 1.6.'!P6_T17_Protection</definedName>
    <definedName name="T17_Protection" localSheetId="8">P2_T17_Protection,P3_T17_Protection,P4_T17_Protection,P5_T17_Protection,'т. 1.24.'!P6_T17_Protection</definedName>
    <definedName name="T17_Protection" localSheetId="9">P2_T17_Protection,P3_T17_Protection,P4_T17_Protection,P5_T17_Protection,'т. 1.25.'!P6_T17_Protection</definedName>
    <definedName name="T17_Protection" localSheetId="1">P2_T17_Protection,P3_T17_Protection,P4_T17_Protection,P5_T17_Protection,'т. 1.5.'!P6_T17_Protection</definedName>
    <definedName name="T17_Protection">P2_T17_Protection,P3_T17_Protection,P4_T17_Protection,P5_T17_Protection,P6_T17_Protection</definedName>
    <definedName name="T18.1?Data" localSheetId="16">P1_T18.1?Data,P2_T18.1?Data</definedName>
    <definedName name="T18.1?Data" localSheetId="2">P1_T18.1?Data,P2_T18.1?Data</definedName>
    <definedName name="T18.1?Data" localSheetId="8">P1_T18.1?Data,P2_T18.1?Data</definedName>
    <definedName name="T18.1?Data" localSheetId="9">P1_T18.1?Data,P2_T18.1?Data</definedName>
    <definedName name="T18.1?Data" localSheetId="1">P1_T18.1?Data,P2_T18.1?Data</definedName>
    <definedName name="T18.1?Data">P1_T18.1?Data,P2_T18.1?Data</definedName>
    <definedName name="T18.2?Columns">#REF!</definedName>
    <definedName name="T18.2?item_ext?СБЫТ">'[23]18.2'!#REF!,'[23]18.2'!#REF!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'[23]18.2'!$B$34:$B$38,'[23]18.2'!$B$28:$B$30</definedName>
    <definedName name="T18.2_Protect" localSheetId="2">'[23]18.2'!$F$58:$J$59,'[23]18.2'!$F$62:$J$62,'[23]18.2'!$F$64:$J$67,'[23]18.2'!$F$6:$J$8,P1_T18.2_Protect</definedName>
    <definedName name="T18.2_Protect" localSheetId="8">'[23]18.2'!$F$58:$J$59,'[23]18.2'!$F$62:$J$62,'[23]18.2'!$F$64:$J$67,'[23]18.2'!$F$6:$J$8,P1_T18.2_Protect</definedName>
    <definedName name="T18.2_Protect" localSheetId="9">'[23]18.2'!$F$58:$J$59,'[23]18.2'!$F$62:$J$62,'[23]18.2'!$F$64:$J$67,'[23]18.2'!$F$6:$J$8,P1_T18.2_Protect</definedName>
    <definedName name="T18.2_Protect" localSheetId="1">'[23]18.2'!$F$58:$J$59,'[23]18.2'!$F$62:$J$62,'[23]18.2'!$F$64:$J$67,'[23]18.2'!$F$6:$J$8,P1_T18.2_Protect</definedName>
    <definedName name="T18.2_Protect">'[23]18.2'!$F$58:$J$59,'[23]18.2'!$F$62:$J$62,'[23]18.2'!$F$64:$J$67,'[23]18.2'!$F$6:$J$8,P1_T18.2_Protect</definedName>
    <definedName name="T18?axis?R?ДОГОВОР">'[24]18'!$D$14:$L$16,'[24]18'!$D$20:$L$22,'[24]18'!$D$26:$L$28,'[24]18'!$D$32:$L$34,'[24]18'!$D$38:$L$40,'[24]18'!$D$8:$L$10</definedName>
    <definedName name="T18?axis?R?ДОГОВОР?">'[24]18'!$B$14:$B$16,'[24]18'!$B$20:$B$22,'[24]18'!$B$26:$B$28,'[24]18'!$B$32:$B$34,'[24]18'!$B$38:$B$40,'[24]18'!$B$8:$B$10</definedName>
    <definedName name="T18?axis?ПРД?БАЗ">'[24]18'!$I$6:$J$42,'[24]18'!$F$6:$G$42</definedName>
    <definedName name="T18?axis?ПРД?ПРЕД">'[24]18'!$K$6:$L$42,'[24]18'!$D$6:$E$42</definedName>
    <definedName name="T18?axis?ПФ?ПЛАН">'[24]18'!$I$6:$I$42,'[24]18'!$D$6:$D$42,'[24]18'!$K$6:$K$42,'[24]18'!$F$6:$F$42</definedName>
    <definedName name="T18?axis?ПФ?ФАКТ">'[24]18'!$J$6:$J$42,'[24]18'!$E$6:$E$42,'[24]18'!$L$6:$L$42,'[24]18'!$G$6:$G$42</definedName>
    <definedName name="T18_2_Change1">'[26]18.2'!$M$6:$M$8,'[26]18.2'!$M$12:$M$19,'[26]18.2'!$M$22:$M$25,'[26]18.2'!$M$28:$M$40,'[26]18.2'!$M$42,'[26]18.2'!$M$44:$M$55,'[26]18.2'!$M$59:$M$64,'[26]18.2'!$M$71,'[26]18.2'!$M$75:$M$76,'[26]18.2'!$M$79,'[26]18.2'!$M$81:$M$84</definedName>
    <definedName name="T18_2_Data">'[26]18.2'!$F$6:$L$9,'[26]18.2'!$F$11:$L$20,'[26]18.2'!$F$22:$L$26,'[26]18.2'!$F$28:$L$40,'[26]18.2'!$F$42:$L$42,'[26]18.2'!$F$44:$L$55,'[26]18.2'!$F$59:$L$65,'[26]18.2'!$F$67:$L$73,'[26]18.2'!$F$75:$L$76,'[26]18.2'!$F$57:$K$57</definedName>
    <definedName name="T18_Copy1">[40]страховые!#REF!</definedName>
    <definedName name="T18_Copy2">[40]страховые!#REF!</definedName>
    <definedName name="T18_Copy3">[40]страховые!#REF!</definedName>
    <definedName name="T18_Copy4">[40]страховые!#REF!</definedName>
    <definedName name="T18_Copy5">[40]страховые!#REF!</definedName>
    <definedName name="T18_Copy6">[40]страховые!#REF!</definedName>
    <definedName name="T19.1.1?Data" localSheetId="16">P1_T19.1.1?Data,P2_T19.1.1?Data</definedName>
    <definedName name="T19.1.1?Data" localSheetId="2">P1_T19.1.1?Data,P2_T19.1.1?Data</definedName>
    <definedName name="T19.1.1?Data" localSheetId="8">P1_T19.1.1?Data,P2_T19.1.1?Data</definedName>
    <definedName name="T19.1.1?Data" localSheetId="9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16">P1_T19.1.2?Data,P2_T19.1.2?Data</definedName>
    <definedName name="T19.1.2?Data" localSheetId="2">P1_T19.1.2?Data,P2_T19.1.2?Data</definedName>
    <definedName name="T19.1.2?Data" localSheetId="8">P1_T19.1.2?Data,P2_T19.1.2?Data</definedName>
    <definedName name="T19.1.2?Data" localSheetId="9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16">P1_T19.2?Data,P2_T19.2?Data</definedName>
    <definedName name="T19.2?Data" localSheetId="2">P1_T19.2?Data,P2_T19.2?Data</definedName>
    <definedName name="T19.2?Data" localSheetId="8">P1_T19.2?Data,P2_T19.2?Data</definedName>
    <definedName name="T19.2?Data" localSheetId="9">P1_T19.2?Data,P2_T19.2?Data</definedName>
    <definedName name="T19.2?Data" localSheetId="1">P1_T19.2?Data,P2_T19.2?Data</definedName>
    <definedName name="T19.2?Data">P1_T19.2?Data,P2_T19.2?Data</definedName>
    <definedName name="T19?axis?R?ВРАС?">[40]НИОКР!#REF!</definedName>
    <definedName name="T19?axis?R?ДОГОВОР">'[24]19'!$E$8:$M$9,'[24]19'!$E$13:$M$14,'[24]19'!$E$18:$M$18,'[24]19'!$E$26:$M$27,'[24]19'!$E$22:$M$22</definedName>
    <definedName name="T19?axis?R?ДОГОВОР?">'[24]19'!$A$8:$A$9,'[24]19'!$A$13:$A$14,'[24]19'!$A$18,'[24]19'!$A$26:$A$27,'[24]19'!$A$22</definedName>
    <definedName name="T19?axis?ПРД?БАЗ">'[24]19'!$J$6:$K$30,'[24]19'!$G$6:$H$30</definedName>
    <definedName name="T19?axis?ПРД?ПРЕД">'[24]19'!$L$6:$M$30,'[24]19'!$E$6:$F$30</definedName>
    <definedName name="T19?axis?ПФ?ПЛАН">'[24]19'!$J$6:$J$30,'[24]19'!$E$6:$E$30,'[24]19'!$L$6:$L$30,'[24]19'!$G$6:$G$30</definedName>
    <definedName name="T19?axis?ПФ?ФАКТ">'[24]19'!$K$6:$K$30,'[24]19'!$F$6:$F$30,'[24]19'!$M$6:$M$30,'[24]19'!$H$6:$H$30</definedName>
    <definedName name="T19?Data">'[15]19'!$J$8:$M$16,'[15]19'!$C$8:$H$16</definedName>
    <definedName name="T19?item_ext?РОСТ">[40]НИОКР!#REF!</definedName>
    <definedName name="T19?L1">'[24]19'!$A$16:$M$16, '[24]19'!$A$11:$M$11, '[24]19'!$A$6:$M$6, '[24]19'!$A$20:$M$20, '[24]19'!$A$24:$M$24</definedName>
    <definedName name="T19?L1.x">'[24]19'!$A$18:$M$18, '[24]19'!$A$13:$M$14, '[24]19'!$A$8:$M$9, '[24]19'!$A$22:$M$22, '[24]19'!$A$26:$M$27</definedName>
    <definedName name="T19?Name">[40]НИОКР!#REF!</definedName>
    <definedName name="T19?unit?ПРЦ">[40]НИОКР!#REF!</definedName>
    <definedName name="T19_Copy">[40]НИОКР!#REF!</definedName>
    <definedName name="T19_Copy2">[40]НИОКР!#REF!</definedName>
    <definedName name="T19_Protection">'[15]19'!$E$13:$H$13,'[15]19'!$E$15:$H$15,'[15]19'!$J$8:$M$11,'[15]19'!$J$13:$M$13,'[15]19'!$J$15:$M$15,'[15]19'!$E$4:$H$4,'[15]19'!$J$4:$M$4,'[15]19'!$E$8:$H$11</definedName>
    <definedName name="T2.1?Data">#N/A</definedName>
    <definedName name="T2.1?Protection" localSheetId="2">'т 1.6.'!P6_T2.1?Protection</definedName>
    <definedName name="T2.1?Protection" localSheetId="8">'т. 1.24.'!P6_T2.1?Protection</definedName>
    <definedName name="T2.1?Protection" localSheetId="9">'т. 1.25.'!P6_T2.1?Protection</definedName>
    <definedName name="T2.1?Protection" localSheetId="1">'т. 1.5.'!P6_T2.1?Protection</definedName>
    <definedName name="T2.1?Protection">P6_T2.1?Protection</definedName>
    <definedName name="T2.1_DiapProt">'[25]2007 (Min)'!$G$47:$H$47,'[25]2007 (Min)'!$K$44:$L$44,'[25]2007 (Min)'!$K$47:$L$47,'[25]2007 (Min)'!$O$44:$P$44,'[25]2007 (Min)'!$O$47:$P$47</definedName>
    <definedName name="T2.2?Protection" localSheetId="2">P3_T2.2?Protection,P4_T2.2?Protection</definedName>
    <definedName name="T2.2?Protection" localSheetId="8">P3_T2.2?Protection,P4_T2.2?Protection</definedName>
    <definedName name="T2.2?Protection" localSheetId="9">P3_T2.2?Protection,P4_T2.2?Protection</definedName>
    <definedName name="T2.2?Protection" localSheetId="1">P3_T2.2?Protection,P4_T2.2?Protection</definedName>
    <definedName name="T2.2?Protection">P3_T2.2?Protection,P4_T2.2?Protection</definedName>
    <definedName name="T2.2_DiapProt" localSheetId="2">'[25]2007 (Max)'!$G$28,P1_T2.2_DiapProt</definedName>
    <definedName name="T2.2_DiapProt" localSheetId="8">'[25]2007 (Max)'!$G$28,P1_T2.2_DiapProt</definedName>
    <definedName name="T2.2_DiapProt" localSheetId="9">'[25]2007 (Max)'!$G$28,P1_T2.2_DiapProt</definedName>
    <definedName name="T2.2_DiapProt" localSheetId="1">'[25]2007 (Max)'!$G$28,P1_T2.2_DiapProt</definedName>
    <definedName name="T2.2_DiapProt">'[25]2007 (Max)'!$G$28,P1_T2.2_DiapProt</definedName>
    <definedName name="T2.3_Protect">'[23]2.3'!$F$30:$G$34,'[23]2.3'!$H$24:$K$28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'[24]2'!$I$6:$J$19,'[24]2'!$F$6:$G$19</definedName>
    <definedName name="T2?axis?ПРД?ПРЕД">'[24]2'!$K$6:$L$19,'[24]2'!$D$6:$E$19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'[24]2'!$I$6:$I$19,'[24]2'!$D$6:$D$19,'[24]2'!$K$6:$K$19,'[24]2'!$F$6:$F$19</definedName>
    <definedName name="T2?axis?ПФ?ФАКТ">'[24]2'!$J$6:$J$19,'[24]2'!$E$6:$E$19,'[24]2'!$L$6:$L$19,'[24]2'!$G$6:$G$19</definedName>
    <definedName name="T2?Columns">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16">P1_T2?Protection,P2_T2?Protection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9">P1_T2?Protection,P2_T2?Protection</definedName>
    <definedName name="T2?Protection" localSheetId="1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'[24]2'!$D$6:$H$8,   '[24]2'!$D$10:$H$10,   '[24]2'!$D$12:$H$13,   '[24]2'!$D$15:$H$15</definedName>
    <definedName name="T2?unit?МКУБ">#REF!,#REF!,#REF!,#REF!</definedName>
    <definedName name="T2?unit?ПРЦ">'[24]2'!$D$9:$H$9,   '[24]2'!$D$14:$H$14,   '[24]2'!$I$6:$L$19,   '[24]2'!$D$18:$H$18</definedName>
    <definedName name="T2?unit?РУБ.МКБ">#REF!,#REF!,#REF!,#REF!</definedName>
    <definedName name="T2?unit?ТГКАЛ">'[24]2'!$D$16:$H$17,   '[24]2'!$D$19:$H$19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 localSheetId="16">P1_T2_DiapProt,P2_T2_DiapProt</definedName>
    <definedName name="T2_DiapProt" localSheetId="2">P1_T2_DiapProt,P2_T2_DiapProt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>P1_T2_DiapProt,P2_T2_DiapProt</definedName>
    <definedName name="T2_Protect">#REF!,#REF!</definedName>
    <definedName name="T2_unpr_all">'[39]2'!$G$13:$L$58,'[39]2'!$N$13:$S$58,'[39]2'!$U$13:$Z$58,'[39]2'!$G$74:$L$119,'[39]2'!$N$74:$S$119,'[39]2'!$U$74:$Z$120,'[39]2'!$Z$119:$Z$120,'[39]2'!$N$134:$S$180,'[39]2'!$U$134:$Z$180,'[39]2'!$N$195:$S$241,'[39]2'!$U$195:$Z$241,'[39]2'!$N$257:$R$268,'[39]2'!$S$257:$S$302,'[39]2'!$N$269:$R$302,'[39]2'!$U$257:$Z$302,'[39]2'!$N$318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'[24]20'!$G$7:$O$26,       '[24]20'!$G$28:$O$41</definedName>
    <definedName name="T20?axis?R?ДОГОВОР?">'[24]20'!$D$7:$D$26,       '[24]20'!$D$28:$D$41</definedName>
    <definedName name="T20?axis?ПРД?БАЗ">'[24]20'!$L$6:$M$42,  '[24]20'!$I$6:$J$42</definedName>
    <definedName name="T20?axis?ПРД?ПРЕД">'[24]20'!$N$6:$O$41,  '[24]20'!$G$6:$H$42</definedName>
    <definedName name="T20?axis?ПФ?ПЛАН">'[24]20'!$L$6:$L$42,  '[24]20'!$G$6:$G$42,  '[24]20'!$N$6:$N$42,  '[24]20'!$I$6:$I$42</definedName>
    <definedName name="T20?axis?ПФ?ФАКТ">'[24]20'!$M$6:$M$42,  '[24]20'!$H$6:$H$42,  '[24]20'!$O$6:$O$42,  '[24]20'!$J$6:$J$42</definedName>
    <definedName name="T20?Columns">#REF!</definedName>
    <definedName name="T20?Data">'[24]20'!$G$6:$O$6,       '[24]20'!$G$8:$O$25,       '[24]20'!$G$27:$O$27,       '[24]20'!$G$29:$O$40,       '[24]20'!$G$42:$O$42</definedName>
    <definedName name="T20?item_ext?РОСТ">[40]аренда!#REF!</definedName>
    <definedName name="T20?ItemComments">#REF!</definedName>
    <definedName name="T20?Items">#REF!</definedName>
    <definedName name="T20?L1.1">'[24]20'!$A$20:$O$20,'[24]20'!$A$17:$O$17,'[24]20'!$A$8:$O$8,'[24]20'!$A$11:$O$11,'[24]20'!$A$14:$O$14,'[24]20'!$A$23:$O$23</definedName>
    <definedName name="T20?L1.2">'[24]20'!$A$21:$O$21,'[24]20'!$A$18:$O$18,'[24]20'!$A$9:$O$9,'[24]20'!$A$12:$O$12,'[24]20'!$A$15:$O$15,'[24]20'!$A$24:$O$24</definedName>
    <definedName name="T20?L1.3">'[24]20'!$A$22:$O$22,'[24]20'!$A$19:$O$19,'[24]20'!$A$10:$O$10,'[24]20'!$A$13:$O$13,'[24]20'!$A$16:$O$16,'[24]20'!$A$25:$O$25</definedName>
    <definedName name="T20?L2.1">'[24]20'!$A$29:$O$29,   '[24]20'!$A$32:$O$32,   '[24]20'!$A$35:$O$35,   '[24]20'!$A$38:$O$38</definedName>
    <definedName name="T20?L2.2">'[24]20'!$A$30:$O$30,   '[24]20'!$A$33:$O$33,   '[24]20'!$A$36:$O$36,   '[24]20'!$A$39:$O$39</definedName>
    <definedName name="T20?L2.3">'[24]20'!$A$31:$O$31,   '[24]20'!$A$34:$O$34,   '[24]20'!$A$37:$O$37,   '[24]20'!$A$40:$O$40</definedName>
    <definedName name="T20?Name">[40]аренда!#REF!</definedName>
    <definedName name="T20?Scope">#REF!</definedName>
    <definedName name="T20?unit?МКВТЧ">'[15]20'!$C$13:$M$13,'[15]20'!$C$15:$M$19,'[15]20'!$C$8:$M$11</definedName>
    <definedName name="T20?unit?ПРЦ">[40]аренда!#REF!</definedName>
    <definedName name="T20_Change1">'[26]20'!$L$7,'[26]20'!$L$9:$L$10,'[26]20'!$L$13:$L$20</definedName>
    <definedName name="T20_Copy1">[40]аренда!#REF!</definedName>
    <definedName name="T20_Copy2">[40]аренда!#REF!</definedName>
    <definedName name="T20_Data">'[26]20'!$E$7:$K$7,'[26]20'!$E$9:$K$10,'[26]20'!$E$11:$K$11,'[26]20'!$E$13:$K$22,'[26]20'!$E$24:$K$24,'[26]20'!$E$25:$K$26,'[26]20'!$E$23:$K$23</definedName>
    <definedName name="T20_Protect">'[23]20'!$E$13:$I$20,'[23]20'!$E$9:$I$10</definedName>
    <definedName name="T20_Protection" localSheetId="2">'[15]20'!$E$8:$H$11,P1_T20_Protection</definedName>
    <definedName name="T20_Protection" localSheetId="8">'[15]20'!$E$8:$H$11,P1_T20_Protection</definedName>
    <definedName name="T20_Protection" localSheetId="9">'[15]20'!$E$8:$H$11,P1_T20_Protection</definedName>
    <definedName name="T20_Protection" localSheetId="1">'[15]20'!$E$8:$H$11,P1_T20_Protection</definedName>
    <definedName name="T20_Protection">'[15]20'!$E$8:$H$11,P1_T20_Protection</definedName>
    <definedName name="T21.2.1?Data" localSheetId="16">P1_T21.2.1?Data,P2_T21.2.1?Data</definedName>
    <definedName name="T21.2.1?Data" localSheetId="2">P1_T21.2.1?Data,P2_T21.2.1?Data</definedName>
    <definedName name="T21.2.1?Data" localSheetId="8">P1_T21.2.1?Data,P2_T21.2.1?Data</definedName>
    <definedName name="T21.2.1?Data" localSheetId="9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16">P1_T21.2.2?Data,P2_T21.2.2?Data</definedName>
    <definedName name="T21.2.2?Data" localSheetId="2">P1_T21.2.2?Data,P2_T21.2.2?Data</definedName>
    <definedName name="T21.2.2?Data" localSheetId="8">P1_T21.2.2?Data,P2_T21.2.2?Data</definedName>
    <definedName name="T21.2.2?Data" localSheetId="9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'[23]21.3'!#REF!,'[23]21.3'!#REF!</definedName>
    <definedName name="T21.3?ItemComments">#REF!</definedName>
    <definedName name="T21.3?Items">#REF!</definedName>
    <definedName name="T21.3?Scope">#REF!</definedName>
    <definedName name="T21.3?ВРАС">'[23]21.3'!$B$28:$B$42,'[23]21.3'!$B$60:$B$62</definedName>
    <definedName name="T21.3_Protect">'[23]21.3'!$E$19:$I$22,'[23]21.3'!$E$24:$I$25,'[23]21.3'!$B$28:$I$42,'[23]21.3'!$E$44:$I$44,'[23]21.3'!$E$47:$I$57,'[23]21.3'!$B$60:$I$62,'[23]21.3'!$E$13:$I$17</definedName>
    <definedName name="T21.4?Data" localSheetId="16">P1_T21.4?Data,P2_T21.4?Data</definedName>
    <definedName name="T21.4?Data" localSheetId="2">P1_T21.4?Data,P2_T21.4?Data</definedName>
    <definedName name="T21.4?Data" localSheetId="8">P1_T21.4?Data,P2_T21.4?Data</definedName>
    <definedName name="T21.4?Data" localSheetId="9">P1_T21.4?Data,P2_T21.4?Data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'[15]21'!$D$14:$S$16,'[15]21'!$D$26:$S$28,'[15]21'!$D$20:$S$22</definedName>
    <definedName name="T21?axis?R?ПЭ?">'[15]21'!$B$14:$B$16,'[15]21'!$B$26:$B$28,'[15]21'!$B$20:$B$22</definedName>
    <definedName name="T21?axis?ПРД?БАЗ">'[24]21'!$I$6:$J$18,'[24]21'!$F$6:$G$18</definedName>
    <definedName name="T21?axis?ПРД?ПРЕД">'[24]21'!$K$6:$L$18,'[24]21'!$D$6:$E$18</definedName>
    <definedName name="T21?axis?ПРД?РЕГ">#REF!</definedName>
    <definedName name="T21?axis?ПФ?ПЛАН">'[24]21'!$I$6:$I$18,'[24]21'!$D$6:$D$18,'[24]21'!$K$6:$K$18,'[24]21'!$F$6:$F$18</definedName>
    <definedName name="T21?axis?ПФ?ФАКТ">'[24]21'!$J$6:$J$18,'[24]21'!$E$6:$E$18,'[24]21'!$L$6:$L$18,'[24]21'!$G$6:$G$18</definedName>
    <definedName name="T21?Data">'[24]21'!$D$6:$L$9, '[24]21'!$D$11:$L$14, '[24]21'!$D$16:$L$18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3_Change1">'[26]21.3'!$L$10,'[26]21.3'!$L$13:$L$17,'[26]21.3'!$L$19:$L$21,'[26]21.3'!$L$24:$L$25,'[26]21.3'!$L$28:$L$30,'[26]21.3'!$L$40:$L$45,'[26]21.3'!$L$48:$L$50</definedName>
    <definedName name="T21_3_Data">'[26]21.3'!$K$10,'[26]21.3'!$E$12:$K$17,'[26]21.3'!$E$10:$J$10,'[26]21.3'!$E$19:$K$22,'[26]21.3'!$E$24:$K$26,'[26]21.3'!$E$28:$K$30,'[26]21.3'!$E$32:$K$33,'[26]21.3'!$E$35:$K$46,'[26]21.3'!$E$48:$K$50,'[26]21.3'!$E$52:$K$52,'[26]21.3'!$E$54:$K$57</definedName>
    <definedName name="T21_3_write1">'[26]21.3'!$L$10,'[26]21.3'!$L$12:$L$17,'[26]21.3'!$L$19:$L$22,'[26]21.3'!$L$24:$L$26,'[26]21.3'!$L$28:$L$30,'[26]21.3'!$L$32:$L$33,'[26]21.3'!$L$35:$L$46,'[26]21.3'!$L$48:$L$50,'[26]21.3'!$L$52,'[26]21.3'!$L$54:$L$57</definedName>
    <definedName name="T21_Copy">#REF!</definedName>
    <definedName name="T21_Protection" localSheetId="2">P2_T21_Protection,'т 1.6.'!P3_T21_Protection</definedName>
    <definedName name="T21_Protection" localSheetId="8">P2_T21_Protection,'т. 1.24.'!P3_T21_Protection</definedName>
    <definedName name="T21_Protection" localSheetId="9">P2_T21_Protection,'т. 1.25.'!P3_T21_Protection</definedName>
    <definedName name="T21_Protection" localSheetId="1">P2_T21_Protection,'т. 1.5.'!P3_T21_Protection</definedName>
    <definedName name="T21_Protection">P2_T21_Protection,P3_T21_Protection</definedName>
    <definedName name="T22?axis?R?ДОГОВОР">'[24]22'!$E$8:$M$9,'[24]22'!$E$13:$M$14,'[24]22'!$E$22:$M$23,'[24]22'!$E$18:$M$18</definedName>
    <definedName name="T22?axis?R?ДОГОВОР?">'[24]22'!$A$8:$A$9,'[24]22'!$A$13:$A$14,'[24]22'!$A$22:$A$23,'[24]22'!$A$18</definedName>
    <definedName name="T22?axis?ПРД?БАЗ">'[24]22'!$J$6:$K$26, '[24]22'!$G$6:$H$26</definedName>
    <definedName name="T22?axis?ПРД?ПРЕД">'[24]22'!$L$6:$M$26, '[24]22'!$E$6:$F$26</definedName>
    <definedName name="T22?axis?ПФ?ПЛАН">'[24]22'!$J$6:$J$26,'[24]22'!$E$6:$E$26,'[24]22'!$L$6:$L$26,'[24]22'!$G$6:$G$26</definedName>
    <definedName name="T22?axis?ПФ?ФАКТ">'[24]22'!$K$6:$K$26,'[24]22'!$F$6:$F$26,'[24]22'!$M$6:$M$26,'[24]22'!$H$6:$H$26</definedName>
    <definedName name="T22?item_ext?ВСЕГО">'[15]22'!$E$8:$F$31,'[15]22'!$I$8:$J$31</definedName>
    <definedName name="T22?item_ext?РОСТ">'[40]другие затраты с-ст'!#REF!</definedName>
    <definedName name="T22?item_ext?ЭС">'[15]22'!$K$8:$L$31,'[15]22'!$G$8:$H$31</definedName>
    <definedName name="T22?L1" xml:space="preserve"> '[24]22'!$A$11:$M$11,    '[24]22'!$A$6:$M$6,    '[24]22'!$A$16:$M$16,    '[24]22'!$A$20:$M$20</definedName>
    <definedName name="T22?L1.x">'[24]22'!$A$13:$M$14, '[24]22'!$A$8:$M$9, '[24]22'!$A$18:$M$18, '[24]22'!$A$22:$M$23</definedName>
    <definedName name="T22?L2">'[40]другие затраты с-ст'!#REF!</definedName>
    <definedName name="T22?Name">'[40]другие затраты с-ст'!#REF!</definedName>
    <definedName name="T22?unit?ГКАЛ.Ч">'[15]22'!$G$8:$G$31,'[15]22'!$I$8:$I$31,'[15]22'!$K$8:$K$31,'[15]22'!$E$8:$E$31</definedName>
    <definedName name="T22?unit?ПРЦ">'[40]другие затраты с-ст'!#REF!</definedName>
    <definedName name="T22?unit?ТГКАЛ">'[15]22'!$H$8:$H$31,'[15]22'!$J$8:$J$31,'[15]22'!$L$8:$L$31,'[15]22'!$F$8:$F$31</definedName>
    <definedName name="T22_Copy">'[40]другие затраты с-ст'!#REF!</definedName>
    <definedName name="T22_Copy2">'[40]другие затраты с-ст'!#REF!</definedName>
    <definedName name="T22_Protection">'[15]22'!$E$19:$L$23,'[15]22'!$E$25:$L$25,'[15]22'!$E$27:$L$31,'[15]22'!$E$17:$L$17</definedName>
    <definedName name="T23?axis?R?ВТОП">'[15]23'!$E$8:$P$30,'[15]23'!$E$36:$P$58</definedName>
    <definedName name="T23?axis?R?ВТОП?">'[15]23'!$C$8:$C$30,'[15]23'!$C$36:$C$58</definedName>
    <definedName name="T23?axis?R?ПЭ">'[15]23'!$E$8:$P$30,'[15]23'!$E$36:$P$58</definedName>
    <definedName name="T23?axis?R?ПЭ?">'[15]23'!$B$8:$B$30,'[15]23'!$B$36:$B$58</definedName>
    <definedName name="T23?axis?R?СЦТ">'[15]23'!$E$32:$P$34,'[15]23'!$E$60:$P$62</definedName>
    <definedName name="T23?axis?R?СЦТ?">'[15]23'!$A$60:$A$62,'[15]23'!$A$32:$A$34</definedName>
    <definedName name="T23?axis?ПРД?БАЗ">'[24]23'!$I$6:$J$13,'[24]23'!$F$6:$G$13</definedName>
    <definedName name="T23?axis?ПРД?ПРЕД">'[24]23'!$K$6:$L$13,'[24]23'!$D$6:$E$13</definedName>
    <definedName name="T23?axis?ПРД?РЕГ">'[40]налоги в с-ст'!#REF!</definedName>
    <definedName name="T23?axis?ПФ?ПЛАН">'[24]23'!$I$6:$I$13,'[24]23'!$D$6:$D$13,'[24]23'!$K$6:$K$13,'[24]23'!$F$6:$F$13</definedName>
    <definedName name="T23?axis?ПФ?ФАКТ">'[24]23'!$J$6:$J$13,'[24]23'!$E$6:$E$13,'[24]23'!$L$6:$L$13,'[24]23'!$G$6:$G$13</definedName>
    <definedName name="T23?Data">'[24]23'!$D$9:$L$9,'[24]23'!$D$11:$L$13,'[24]23'!$D$6:$L$7</definedName>
    <definedName name="T23?item_ext?ВСЕГО">'[15]23'!$A$55:$P$58,'[15]23'!$A$27:$P$30</definedName>
    <definedName name="T23?item_ext?ИТОГО">'[15]23'!$A$59:$P$59,'[15]23'!$A$31:$P$31</definedName>
    <definedName name="T23?item_ext?РОСТ">'[40]налоги в с-ст'!#REF!</definedName>
    <definedName name="T23?item_ext?СЦТ">'[15]23'!$A$60:$P$62,'[15]23'!$A$32:$P$34</definedName>
    <definedName name="T23?L1">'[40]налоги в с-ст'!#REF!</definedName>
    <definedName name="T23?L1.1">'[40]налоги в с-ст'!#REF!</definedName>
    <definedName name="T23?L1.2">'[40]налоги в с-ст'!#REF!</definedName>
    <definedName name="T23?L2">'[40]налоги в с-ст'!#REF!</definedName>
    <definedName name="T23?L3">'[40]налоги в с-ст'!#REF!</definedName>
    <definedName name="T23?L4">'[40]налоги в с-ст'!#REF!</definedName>
    <definedName name="T23?Name">'[40]налоги в с-ст'!#REF!</definedName>
    <definedName name="T23?Table">'[40]налоги в с-ст'!#REF!</definedName>
    <definedName name="T23?Title">'[40]налоги в с-ст'!#REF!</definedName>
    <definedName name="T23?unit?ПРЦ">'[24]23'!$D$12:$H$12,'[24]23'!$I$6:$L$13</definedName>
    <definedName name="T23?unit?ТРУБ">'[24]23'!$D$9:$H$9,'[24]23'!$D$11:$H$11,'[24]23'!$D$13:$H$13,'[24]23'!$D$6:$H$7</definedName>
    <definedName name="T23_1_Change1">'[26]21.3'!$L$32,'[26]21.3'!$L$19:$L$22,'[26]21.3'!$L$24:$L$25,'[26]21.3'!$L$28:$L$30,'[26]21.3'!$L$13:$L$17,'[26]21.3'!$L$10,'[26]21.3'!$L$40:$L$45,'[26]21.3'!$L$48:$L$50</definedName>
    <definedName name="T23_Protection" localSheetId="2">'[15]23'!$A$60:$A$62,'[15]23'!$F$60:$J$62,'[15]23'!$O$60:$P$62,'[15]23'!$A$9:$A$25,P1_T23_Protection</definedName>
    <definedName name="T23_Protection" localSheetId="8">'[15]23'!$A$60:$A$62,'[15]23'!$F$60:$J$62,'[15]23'!$O$60:$P$62,'[15]23'!$A$9:$A$25,P1_T23_Protection</definedName>
    <definedName name="T23_Protection" localSheetId="9">'[15]23'!$A$60:$A$62,'[15]23'!$F$60:$J$62,'[15]23'!$O$60:$P$62,'[15]23'!$A$9:$A$25,P1_T23_Protection</definedName>
    <definedName name="T23_Protection" localSheetId="1">'[15]23'!$A$60:$A$62,'[15]23'!$F$60:$J$62,'[15]23'!$O$60:$P$62,'[15]23'!$A$9:$A$25,P1_T23_Protection</definedName>
    <definedName name="T23_Protection">'[15]23'!$A$60:$A$62,'[15]23'!$F$60:$J$62,'[15]23'!$O$60:$P$62,'[15]23'!$A$9:$A$25,P1_T23_Protection</definedName>
    <definedName name="T24.1?Data">'[24]24.1'!$E$6:$J$21, '[24]24.1'!$E$23, '[24]24.1'!$H$23:$J$23, '[24]24.1'!$E$28:$J$42, '[24]24.1'!$E$44, '[24]24.1'!$H$44:$J$44</definedName>
    <definedName name="T24.1?unit?ТРУБ">'[24]24.1'!$E$5:$E$44, '[24]24.1'!$J$5:$J$44</definedName>
    <definedName name="T24.1_Copy1">'[40]% за кредит'!#REF!</definedName>
    <definedName name="T24.1_Copy2">'[40]% за кредит'!#REF!</definedName>
    <definedName name="T24?axis?R?ДОГОВОР">'[24]24'!$D$27:$L$37,'[24]24'!$D$8:$L$18</definedName>
    <definedName name="T24?axis?R?ДОГОВОР?">'[24]24'!$B$27:$B$37,'[24]24'!$B$8:$B$18</definedName>
    <definedName name="T24?axis?ПРД?БАЗ">'[24]24'!$I$6:$J$39,'[24]24'!$F$6:$G$39</definedName>
    <definedName name="T24?axis?ПРД?ПРЕД">'[24]24'!$K$6:$L$39,'[24]24'!$D$6:$E$39</definedName>
    <definedName name="T24?axis?ПРД?РЕГ">#REF!</definedName>
    <definedName name="T24?axis?ПФ?ПЛАН">'[24]24'!$I$6:$I$39,'[24]24'!$D$6:$D$39,'[24]24'!$K$6:$K$39,'[24]24'!$F$6:$F$38</definedName>
    <definedName name="T24?axis?ПФ?ФАКТ">'[24]24'!$J$6:$J$39,'[24]24'!$E$6:$E$39,'[24]24'!$L$6:$L$39,'[24]24'!$G$6:$G$39</definedName>
    <definedName name="T24?Columns">#REF!</definedName>
    <definedName name="T24?Data">'[24]24'!$D$6:$L$6, '[24]24'!$D$8:$L$18, '[24]24'!$D$20:$L$25, '[24]24'!$D$27:$L$37, '[24]24'!$D$39:$L$39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'[24]24'!$D$22:$H$22, '[24]24'!$I$6:$L$6, '[24]24'!$I$8:$L$18, '[24]24'!$I$20:$L$25, '[24]24'!$I$27:$L$37, '[24]24'!$I$39:$L$39</definedName>
    <definedName name="T24?unit?ТРУБ">'[24]24'!$D$6:$H$6, '[24]24'!$D$8:$H$18, '[24]24'!$D$20:$H$21, '[24]24'!$D$23:$H$25, '[24]24'!$D$27:$H$37, '[24]24'!$D$39:$H$39</definedName>
    <definedName name="T24?Units">#REF!</definedName>
    <definedName name="T24?НАП">#REF!</definedName>
    <definedName name="T24_Copy1">#REF!</definedName>
    <definedName name="T24_Copy2">#REF!</definedName>
    <definedName name="T24_Data">'[26]24'!$G$7:$M$8,'[26]24'!$G$10:$M$12,'[26]24'!$G$14:$M$15,'[26]24'!$G$17:$M$20,'[26]24'!$G$22:$M$23,'[26]24'!$G$25:$M$27,'[26]24'!$G$29:$M$31,'[26]24'!$G$28:$M$28,'[26]24'!$G$33:$M$33,'[26]24'!$G$36:$M$38,'[26]24'!$G$40:$M$40,'[26]24'!$G$43:$M$45</definedName>
    <definedName name="T24_Protection">'[15]24'!$E$24:$H$37,'[15]24'!$B$35:$B$37,'[15]24'!$E$41:$H$42,'[15]24'!$J$8:$M$21,'[15]24'!$J$24:$M$37,'[15]24'!$J$41:$M$42,'[15]24'!$E$8:$H$21</definedName>
    <definedName name="T25?axis?R?ВРАС">#REF!</definedName>
    <definedName name="T25?axis?R?ВРАС?">#REF!</definedName>
    <definedName name="T25?axis?R?ДОГОВОР">'[24]25'!$G$19:$O$20, '[24]25'!$G$9:$O$10, '[24]25'!$G$14:$O$15, '[24]25'!$G$24:$O$24, '[24]25'!$G$29:$O$34, '[24]25'!$G$38:$O$40</definedName>
    <definedName name="T25?axis?R?ДОГОВОР?">'[24]25'!$E$19:$E$20, '[24]25'!$E$9:$E$10, '[24]25'!$E$14:$E$15, '[24]25'!$E$24, '[24]25'!$E$29:$E$34, '[24]25'!$E$38:$E$40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'[24]25'!$I$7:$I$51,         '[24]25'!$L$7:$L$51</definedName>
    <definedName name="T25?axis?ПФ?ФАКТ">'[24]25'!$J$7:$J$51,         '[24]25'!$M$7:$M$51</definedName>
    <definedName name="T25?Data">#REF!</definedName>
    <definedName name="T25?item_ext?РОСТ">#REF!</definedName>
    <definedName name="T25?item_ext?РОСТ2">#REF!</definedName>
    <definedName name="T25?ItemComments">'[41]Расчет потерь'!#REF!</definedName>
    <definedName name="T25?Items">'[41]Расчет потерь'!#REF!</definedName>
    <definedName name="T25?L1" xml:space="preserve"> '[24]25'!$A$17:$O$17,  '[24]25'!$A$7:$O$7,  '[24]25'!$A$12:$O$12,  '[24]25'!$A$22:$O$22,  '[24]25'!$A$26:$O$26,  '[24]25'!$A$36:$O$36</definedName>
    <definedName name="T25?L1.1">'[24]25'!$A$19:$O$20, '[24]25'!$A$31:$O$31, '[24]25'!$A$9:$O$10, '[24]25'!$A$14:$O$15, '[24]25'!$A$24:$O$24, '[24]25'!$A$29:$O$29, '[24]25'!$A$33:$O$33, '[24]25'!$A$38:$O$40</definedName>
    <definedName name="T25?L1.2">#REF!</definedName>
    <definedName name="T25?L1.2.1" xml:space="preserve"> '[24]25'!$A$32:$O$32,     '[24]25'!$A$30:$O$30,     '[24]25'!$A$34:$O$34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'[24]25'!$G$32:$K$32,     '[24]25'!$G$27:$K$27,     '[24]25'!$G$30:$K$30,     '[24]25'!$G$34:$K$34</definedName>
    <definedName name="T25?unit?ПРЦ">#REF!</definedName>
    <definedName name="T25?unit?ТРУБ" xml:space="preserve"> '[24]25'!$G$31:$K$31,     '[24]25'!$G$6:$K$26,     '[24]25'!$G$29:$K$29,     '[24]25'!$G$33:$K$33,     '[24]25'!$G$36:$K$51</definedName>
    <definedName name="T25?Units">'[41]Расчет потерь'!#REF!</definedName>
    <definedName name="T25_Copy1">#REF!</definedName>
    <definedName name="T25_Copy2">#REF!</definedName>
    <definedName name="T25_Copy3">#REF!</definedName>
    <definedName name="T25_Copy4">#REF!</definedName>
    <definedName name="T25_Data">'[26]25'!$G$6:$M$8,'[26]25'!$G$10:$M$11,'[26]25'!$G$13:$M$15,'[26]25'!$G$17:$L$17,'[26]25'!$G$18:$L$18,'[26]25'!$G$20:$L$22,'[26]25'!$G$24:$L$25,'[26]25'!$G$27:$L$29,'[26]25'!$G$31:$M$32,'[26]25'!$M$27:$M$29,'[26]25'!$M$24:$M$25,'[26]25'!$M$20:$M$22,'[26]25'!$M$17,'[26]25'!$G$34:$M$36,'[26]25'!$G$38:$M$39,'[26]25'!$G$41:$M$43</definedName>
    <definedName name="T25_protection" localSheetId="2">P1_T25_protection,P2_T25_protection</definedName>
    <definedName name="T25_protection" localSheetId="8">P1_T25_protection,P2_T25_protection</definedName>
    <definedName name="T25_protection" localSheetId="9">P1_T25_protection,P2_T25_protection</definedName>
    <definedName name="T25_protection" localSheetId="1">P1_T25_protection,P2_T25_protection</definedName>
    <definedName name="T25_protection">P1_T25_protection,P2_T25_protection</definedName>
    <definedName name="T26?axis?R?ВРАС">'[15]26'!$C$34:$N$36,'[15]26'!$C$22:$N$24</definedName>
    <definedName name="T26?axis?R?ВРАС?">'[15]26'!$B$34:$B$36,'[15]26'!$B$22:$B$24</definedName>
    <definedName name="T26?axis?ПРД?БАЗ">'[24]26'!$I$6:$J$20,'[24]26'!$F$6:$G$20</definedName>
    <definedName name="T26?axis?ПРД?ПРЕД">'[24]26'!$K$6:$L$20,'[24]26'!$D$6:$E$20</definedName>
    <definedName name="T26?axis?ПФ?ПЛАН">'[24]26'!$I$6:$I$20,'[24]26'!$D$6:$D$20,'[24]26'!$K$6:$K$20,'[24]26'!$F$6:$F$20</definedName>
    <definedName name="T26?axis?ПФ?ФАКТ">'[24]26'!$J$6:$J$20,'[24]26'!$E$6:$E$20,'[24]26'!$L$6:$L$20,'[24]26'!$G$6:$G$20</definedName>
    <definedName name="T26?Data">'[24]26'!$D$6:$L$8, '[24]26'!$D$10:$L$20</definedName>
    <definedName name="T26?item_ext?РОСТ">'[40]поощрение (ДВ)'!#REF!</definedName>
    <definedName name="T26?L1">'[15]26'!$F$8:$N$8,'[15]26'!$C$8:$D$8</definedName>
    <definedName name="T26?L1.1">'[15]26'!$F$10:$N$10,'[15]26'!$C$10:$D$10</definedName>
    <definedName name="T26?L2">'[15]26'!$F$11:$N$11,'[15]26'!$C$11:$D$11</definedName>
    <definedName name="T26?L2.1">'[15]26'!$F$13:$N$13,'[15]26'!$C$13:$D$13</definedName>
    <definedName name="T26?L2.7">'[40]поощрение (ДВ)'!#REF!</definedName>
    <definedName name="T26?L2.8">'[40]поощрение (ДВ)'!#REF!</definedName>
    <definedName name="T26?L3">'[40]поощрение (ДВ)'!#REF!</definedName>
    <definedName name="T26?L4">'[15]26'!$F$15:$N$15,'[15]26'!$C$15:$D$15</definedName>
    <definedName name="T26?L5">'[15]26'!$F$16:$N$16,'[15]26'!$C$16:$D$16</definedName>
    <definedName name="T26?L5.1">'[15]26'!$F$18:$N$18,'[15]26'!$C$18:$D$18</definedName>
    <definedName name="T26?L5.2">'[15]26'!$F$19:$N$19,'[15]26'!$C$19:$D$19</definedName>
    <definedName name="T26?L5.3">'[15]26'!$F$20:$N$20,'[15]26'!$C$20:$D$20</definedName>
    <definedName name="T26?L5.3.x">'[15]26'!$F$22:$N$24,'[15]26'!$C$22:$D$24</definedName>
    <definedName name="T26?L6">'[15]26'!$F$26:$N$26,'[15]26'!$C$26:$D$26</definedName>
    <definedName name="T26?L7">'[15]26'!$F$27:$N$27,'[15]26'!$C$27:$D$27</definedName>
    <definedName name="T26?L7.1">'[15]26'!$F$29:$N$29,'[15]26'!$C$29:$D$29</definedName>
    <definedName name="T26?L7.2">'[15]26'!$F$30:$N$30,'[15]26'!$C$30:$D$30</definedName>
    <definedName name="T26?L7.3">'[15]26'!$F$31:$N$31,'[15]26'!$C$31:$D$31</definedName>
    <definedName name="T26?L7.4">'[15]26'!$F$32:$N$32,'[15]26'!$C$32:$D$32</definedName>
    <definedName name="T26?L7.4.x">'[15]26'!$F$34:$N$36,'[15]26'!$C$34:$D$36</definedName>
    <definedName name="T26?L8">'[15]26'!$F$38:$N$38,'[15]26'!$C$38:$D$38</definedName>
    <definedName name="T26?Name">'[40]поощрение (ДВ)'!#REF!</definedName>
    <definedName name="T26?unit?ПРЦ">'[40]поощрение (ДВ)'!#REF!</definedName>
    <definedName name="T26_Protection" localSheetId="2">'[15]26'!$K$34:$N$36,'[15]26'!$B$22:$B$24,P1_T26_Protection,P2_T26_Protection</definedName>
    <definedName name="T26_Protection" localSheetId="8">'[15]26'!$K$34:$N$36,'[15]26'!$B$22:$B$24,P1_T26_Protection,P2_T26_Protection</definedName>
    <definedName name="T26_Protection" localSheetId="9">'[15]26'!$K$34:$N$36,'[15]26'!$B$22:$B$24,P1_T26_Protection,P2_T26_Protection</definedName>
    <definedName name="T26_Protection" localSheetId="1">'[15]26'!$K$34:$N$36,'[15]26'!$B$22:$B$24,P1_T26_Protection,P2_T26_Protection</definedName>
    <definedName name="T26_Protection">'[15]26'!$K$34:$N$36,'[15]26'!$B$22:$B$24,P1_T26_Protection,P2_T26_Protection</definedName>
    <definedName name="T27?axis?R?ВРАС">'[15]27'!$C$34:$S$36,'[15]27'!$C$22:$S$24</definedName>
    <definedName name="T27?axis?R?ВРАС?">'[15]27'!$B$34:$B$36,'[15]27'!$B$22:$B$24</definedName>
    <definedName name="T27?axis?ПРД?БАЗ">'[24]27'!$I$6:$J$11,'[24]27'!$F$6:$G$11</definedName>
    <definedName name="T27?axis?ПРД?ПРЕД">'[24]27'!$K$6:$L$11,'[24]27'!$D$6:$E$11</definedName>
    <definedName name="T27?axis?ПРД?РЕГ">#REF!</definedName>
    <definedName name="T27?axis?ПФ?ПЛАН">'[24]27'!$I$6:$I$11,'[24]27'!$D$6:$D$11,'[24]27'!$K$6:$K$11,'[24]27'!$F$6:$F$11</definedName>
    <definedName name="T27?axis?ПФ?ФАКТ">'[24]27'!$J$6:$J$11,'[24]27'!$E$6:$E$11,'[24]27'!$L$6:$L$11,'[24]27'!$G$6:$G$11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'[15]27'!$F$10:$S$10,'[15]27'!$C$10:$D$10</definedName>
    <definedName name="T27?L2">#REF!</definedName>
    <definedName name="T27?L2.1">'[15]27'!$F$13:$S$13,'[15]27'!$C$13:$D$13</definedName>
    <definedName name="T27?L3">#REF!</definedName>
    <definedName name="T27?L4">#REF!</definedName>
    <definedName name="T27?L5">#REF!</definedName>
    <definedName name="T27?L5.3">'[15]27'!$F$20:$S$20,'[15]27'!$C$20:$D$20</definedName>
    <definedName name="T27?L5.3.x">'[15]27'!$F$22:$S$24,'[15]27'!$C$22:$D$24</definedName>
    <definedName name="T27?L6">#REF!</definedName>
    <definedName name="T27?L7">'[15]27'!$F$27:$S$27,'[15]27'!$C$27:$D$27</definedName>
    <definedName name="T27?L7.1">'[15]27'!$F$29:$S$29,'[15]27'!$C$29:$D$29</definedName>
    <definedName name="T27?L7.2">'[15]27'!$F$30:$S$30,'[15]27'!$C$30:$D$30</definedName>
    <definedName name="T27?L7.3">'[15]27'!$F$31:$S$31,'[15]27'!$C$31:$D$31</definedName>
    <definedName name="T27?L7.4">'[15]27'!$F$32:$S$32,'[15]27'!$C$32:$D$32</definedName>
    <definedName name="T27?L7.4.x">'[15]27'!$F$34:$S$36,'[15]27'!$C$34:$D$36</definedName>
    <definedName name="T27?L8">'[15]27'!$F$38:$S$38,'[15]27'!$C$38:$D$38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'[24]27'!$D$7:$H$7, '[24]27'!$I$6:$L$11</definedName>
    <definedName name="T27?unit?ТРУБ">'[24]27'!$D$6:$H$6, '[24]27'!$D$8:$H$11</definedName>
    <definedName name="T27?НАП">#REF!</definedName>
    <definedName name="T27?ПОТ">#REF!</definedName>
    <definedName name="T27_Protect">'[23]27'!$E$12:$E$13,'[23]27'!$K$4:$AH$4,'[23]27'!$AK$12:$AK$13</definedName>
    <definedName name="T27_Protection" localSheetId="2">'[15]27'!$P$34:$S$36,'[15]27'!$B$22:$B$24,P1_T27_Protection,P2_T27_Protection,P3_T27_Protection</definedName>
    <definedName name="T27_Protection" localSheetId="8">'[15]27'!$P$34:$S$36,'[15]27'!$B$22:$B$24,P1_T27_Protection,P2_T27_Protection,P3_T27_Protection</definedName>
    <definedName name="T27_Protection" localSheetId="9">'[15]27'!$P$34:$S$36,'[15]27'!$B$22:$B$24,P1_T27_Protection,P2_T27_Protection,P3_T27_Protection</definedName>
    <definedName name="T27_Protection" localSheetId="1">'[15]27'!$P$34:$S$36,'[15]27'!$B$22:$B$24,P1_T27_Protection,P2_T27_Protection,P3_T27_Protection</definedName>
    <definedName name="T27_Protection">'[15]27'!$P$34:$S$36,'[15]27'!$B$22:$B$24,P1_T27_Protection,P2_T27_Protection,P3_T27_Protection</definedName>
    <definedName name="T28.3?unit?РУБ.ГКАЛ" localSheetId="16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8">P1_T28.3?unit?РУБ.ГКАЛ,P2_T28.3?unit?РУБ.ГКАЛ</definedName>
    <definedName name="T28.3?unit?РУБ.ГКАЛ" localSheetId="9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P2_T28?axis?R?ПЭ,P3_T28?axis?R?ПЭ,P4_T28?axis?R?ПЭ,P5_T28?axis?R?ПЭ,'т 1.6.'!P6_T28?axis?R?ПЭ</definedName>
    <definedName name="T28?axis?R?ПЭ" localSheetId="8">P2_T28?axis?R?ПЭ,P3_T28?axis?R?ПЭ,P4_T28?axis?R?ПЭ,P5_T28?axis?R?ПЭ,'т. 1.24.'!P6_T28?axis?R?ПЭ</definedName>
    <definedName name="T28?axis?R?ПЭ" localSheetId="9">P2_T28?axis?R?ПЭ,P3_T28?axis?R?ПЭ,P4_T28?axis?R?ПЭ,P5_T28?axis?R?ПЭ,'т. 1.25.'!P6_T28?axis?R?ПЭ</definedName>
    <definedName name="T28?axis?R?ПЭ" localSheetId="1">P2_T28?axis?R?ПЭ,P3_T28?axis?R?ПЭ,P4_T28?axis?R?ПЭ,P5_T28?axis?R?ПЭ,'т. 1.5.'!P6_T28?axis?R?ПЭ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P2_T28?axis?R?ПЭ?,P3_T28?axis?R?ПЭ?,P4_T28?axis?R?ПЭ?,P5_T28?axis?R?ПЭ?,'т 1.6.'!P6_T28?axis?R?ПЭ?</definedName>
    <definedName name="T28?axis?R?ПЭ?" localSheetId="8">P2_T28?axis?R?ПЭ?,P3_T28?axis?R?ПЭ?,P4_T28?axis?R?ПЭ?,P5_T28?axis?R?ПЭ?,'т. 1.24.'!P6_T28?axis?R?ПЭ?</definedName>
    <definedName name="T28?axis?R?ПЭ?" localSheetId="9">P2_T28?axis?R?ПЭ?,P3_T28?axis?R?ПЭ?,P4_T28?axis?R?ПЭ?,P5_T28?axis?R?ПЭ?,'т. 1.25.'!P6_T28?axis?R?ПЭ?</definedName>
    <definedName name="T28?axis?R?ПЭ?" localSheetId="1">P2_T28?axis?R?ПЭ?,P3_T28?axis?R?ПЭ?,P4_T28?axis?R?ПЭ?,P5_T28?axis?R?ПЭ?,'т. 1.5.'!P6_T28?axis?R?ПЭ?</definedName>
    <definedName name="T28?axis?R?ПЭ?">P2_T28?axis?R?ПЭ?,P3_T28?axis?R?ПЭ?,P4_T28?axis?R?ПЭ?,P5_T28?axis?R?ПЭ?,P6_T28?axis?R?ПЭ?</definedName>
    <definedName name="T28?axis?ПРД?БАЗ">'[24]28'!$I$6:$J$17,'[24]28'!$F$6:$G$17</definedName>
    <definedName name="T28?axis?ПРД?ПРЕД">'[24]28'!$K$6:$L$17,'[24]28'!$D$6:$E$17</definedName>
    <definedName name="T28?axis?ПРД?РЕГ">'[40]другие из прибыли'!#REF!</definedName>
    <definedName name="T28?axis?ПФ?ПЛАН">'[24]28'!$I$6:$I$17,'[24]28'!$D$6:$D$17,'[24]28'!$K$6:$K$17,'[24]28'!$F$6:$F$17</definedName>
    <definedName name="T28?axis?ПФ?ФАКТ">'[24]28'!$J$6:$J$17,'[24]28'!$E$6:$E$17,'[24]28'!$L$6:$L$17,'[24]28'!$G$6:$G$17</definedName>
    <definedName name="T28?Data">'[24]28'!$D$7:$L$15, '[24]28'!$D$17:$L$17</definedName>
    <definedName name="T28?item_ext?ВСЕГО">'[15]28'!$I$8:$I$292,'[15]28'!$F$8:$F$292</definedName>
    <definedName name="T28?item_ext?ТЭ">'[15]28'!$E$8:$E$292,'[15]28'!$H$8:$H$292</definedName>
    <definedName name="T28?item_ext?ЭЭ">'[15]28'!$D$8:$D$292,'[15]28'!$G$8:$G$292</definedName>
    <definedName name="T28?L1.1.x">'[15]28'!$D$16:$I$18,'[15]28'!$D$11:$I$13</definedName>
    <definedName name="T28?L10.1.x">'[15]28'!$D$250:$I$252,'[15]28'!$D$245:$I$247</definedName>
    <definedName name="T28?L11.1.x">'[15]28'!$D$276:$I$278,'[15]28'!$D$271:$I$273</definedName>
    <definedName name="T28?L2.1.x">'[15]28'!$D$42:$I$44,'[15]28'!$D$37:$I$39</definedName>
    <definedName name="T28?L3.1.x">'[15]28'!$D$68:$I$70,'[15]28'!$D$63:$I$65</definedName>
    <definedName name="T28?L4.1.x">'[15]28'!$D$94:$I$96,'[15]28'!$D$89:$I$91</definedName>
    <definedName name="T28?L5.1.x">'[15]28'!$D$120:$I$122,'[15]28'!$D$115:$I$117</definedName>
    <definedName name="T28?L6.1.x">'[15]28'!$D$146:$I$148,'[15]28'!$D$141:$I$143</definedName>
    <definedName name="T28?L7.1.x">'[15]28'!$D$172:$I$174,'[15]28'!$D$167:$I$169</definedName>
    <definedName name="T28?L8.1.x">'[15]28'!$D$198:$I$200,'[15]28'!$D$193:$I$195</definedName>
    <definedName name="T28?L9.1.x">'[15]28'!$D$224:$I$226,'[15]28'!$D$219:$I$221</definedName>
    <definedName name="T28?Name">'[40]другие из прибыли'!#REF!</definedName>
    <definedName name="T28?unit?ГКАЛЧ">'[15]28'!$H$164:$H$187,'[15]28'!$E$164:$E$187</definedName>
    <definedName name="T28?unit?МКВТЧ">'[15]28'!$G$190:$G$213,'[15]28'!$D$190:$D$213</definedName>
    <definedName name="T28?unit?РУБ.ГКАЛ">'[15]28'!$E$216:$E$239,'[15]28'!$E$268:$E$292,'[15]28'!$H$268:$H$292,'[15]28'!$H$216:$H$239</definedName>
    <definedName name="T28?unit?РУБ.ГКАЛЧ.МЕС">'[15]28'!$H$242:$H$265,'[15]28'!$E$242:$E$265</definedName>
    <definedName name="T28?unit?РУБ.ТКВТ.МЕС">'[15]28'!$G$242:$G$265,'[15]28'!$D$242:$D$265</definedName>
    <definedName name="T28?unit?РУБ.ТКВТЧ">'[15]28'!$G$216:$G$239,'[15]28'!$D$268:$D$292,'[15]28'!$G$268:$G$292,'[15]28'!$D$216:$D$239</definedName>
    <definedName name="T28?unit?ТГКАЛ">'[15]28'!$H$190:$H$213,'[15]28'!$E$190:$E$213</definedName>
    <definedName name="T28?unit?ТКВТ">'[15]28'!$G$164:$G$187,'[15]28'!$D$164:$D$187</definedName>
    <definedName name="T28?unit?ТРУБ">'[15]28'!$D$138:$I$161,'[15]28'!$D$8:$I$109</definedName>
    <definedName name="T28_Copy">'[40]другие из прибыли'!#REF!</definedName>
    <definedName name="T28_Protection" localSheetId="2">P9_T28_Protection,P10_T28_Protection,P11_T28_Protection,'т 1.6.'!P12_T28_Protection</definedName>
    <definedName name="T28_Protection" localSheetId="8">P9_T28_Protection,P10_T28_Protection,P11_T28_Protection,'т. 1.24.'!P12_T28_Protection</definedName>
    <definedName name="T28_Protection" localSheetId="9">P9_T28_Protection,P10_T28_Protection,P11_T28_Protection,'т. 1.25.'!P12_T28_Protection</definedName>
    <definedName name="T28_Protection" localSheetId="1">P9_T28_Protection,P10_T28_Protection,P11_T28_Protection,'т. 1.5.'!P12_T28_Protection</definedName>
    <definedName name="T28_Protection">P9_T28_Protection,P10_T28_Protection,P11_T28_Protection,P12_T28_Protection</definedName>
    <definedName name="T29?axis?ПФ?ПЛАН">'[24]29'!$F$5:$F$11,'[24]29'!$D$5:$D$11</definedName>
    <definedName name="T29?axis?ПФ?ФАКТ">'[24]29'!$G$5:$G$11,'[24]29'!$E$5:$E$11</definedName>
    <definedName name="T29?Data">'[24]29'!$D$6:$H$9, '[24]29'!$D$11:$H$11</definedName>
    <definedName name="T29?item_ext?1СТ" localSheetId="16">P1_T29?item_ext?1СТ</definedName>
    <definedName name="T29?item_ext?1СТ" localSheetId="2">P1_T29?item_ext?1СТ</definedName>
    <definedName name="T29?item_ext?1СТ" localSheetId="8">P1_T29?item_ext?1СТ</definedName>
    <definedName name="T29?item_ext?1СТ" localSheetId="9">P1_T29?item_ext?1СТ</definedName>
    <definedName name="T29?item_ext?1СТ" localSheetId="1">P1_T29?item_ext?1СТ</definedName>
    <definedName name="T29?item_ext?1СТ">P1_T29?item_ext?1СТ</definedName>
    <definedName name="T29?item_ext?2СТ.М" localSheetId="16">P1_T29?item_ext?2СТ.М</definedName>
    <definedName name="T29?item_ext?2СТ.М" localSheetId="2">P1_T29?item_ext?2СТ.М</definedName>
    <definedName name="T29?item_ext?2СТ.М" localSheetId="8">P1_T29?item_ext?2СТ.М</definedName>
    <definedName name="T29?item_ext?2СТ.М" localSheetId="9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16">P1_T29?item_ext?2СТ.Э</definedName>
    <definedName name="T29?item_ext?2СТ.Э" localSheetId="2">P1_T29?item_ext?2СТ.Э</definedName>
    <definedName name="T29?item_ext?2СТ.Э" localSheetId="8">P1_T29?item_ext?2СТ.Э</definedName>
    <definedName name="T29?item_ext?2СТ.Э" localSheetId="9">P1_T29?item_ext?2СТ.Э</definedName>
    <definedName name="T29?item_ext?2СТ.Э" localSheetId="1">P1_T29?item_ext?2СТ.Э</definedName>
    <definedName name="T29?item_ext?2СТ.Э">P1_T29?item_ext?2СТ.Э</definedName>
    <definedName name="T29?L10" localSheetId="16">P1_T29?L10</definedName>
    <definedName name="T29?L10" localSheetId="2">P1_T29?L10</definedName>
    <definedName name="T29?L10" localSheetId="8">P1_T29?L10</definedName>
    <definedName name="T29?L10" localSheetId="9">P1_T29?L10</definedName>
    <definedName name="T29?L10" localSheetId="1">P1_T29?L10</definedName>
    <definedName name="T29?L10">P1_T29?L10</definedName>
    <definedName name="T29_Copy">[40]выпадающие!#REF!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'[24]3'!$I$6:$J$20,'[24]3'!$F$6:$G$20</definedName>
    <definedName name="T3?axis?ПРД?ПРЕД">'[24]3'!$K$6:$L$20,'[24]3'!$D$6:$E$20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'[24]3'!$I$6:$I$20,'[24]3'!$D$6:$D$20,'[24]3'!$K$6:$K$20,'[24]3'!$F$6:$F$20</definedName>
    <definedName name="T3?axis?ПФ?ФАКТ">'[24]3'!$J$6:$J$20,'[24]3'!$E$6:$E$20,'[24]3'!$L$6:$L$20,'[24]3'!$G$6:$G$20</definedName>
    <definedName name="T3?Data">#REF!</definedName>
    <definedName name="T3?item_ext?РОСТ">#REF!</definedName>
    <definedName name="T3?ItemComments">#REF!</definedName>
    <definedName name="T3?Items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#REF!</definedName>
    <definedName name="T3?Table">#REF!</definedName>
    <definedName name="T3?Title">#REF!</definedName>
    <definedName name="T3?unit?Г.КВТЧ">#REF!</definedName>
    <definedName name="T3?unit?КГ.ГКАЛ">'[24]3'!$D$13:$H$13,   '[24]3'!$D$16:$H$16</definedName>
    <definedName name="T3?unit?МКВТЧ">#REF!</definedName>
    <definedName name="T3?unit?ПРЦ">'[24]3'!$D$20:$H$20,   '[24]3'!$I$6:$L$20</definedName>
    <definedName name="T3?unit?РУБ.МКБ">#REF!,#REF!,#REF!,#REF!</definedName>
    <definedName name="T3?unit?ТГКАЛ">'[24]3'!$D$12:$H$12,   '[24]3'!$D$15:$H$15</definedName>
    <definedName name="T3?unit?ТРУБ">#REF!,#REF!,#REF!,#REF!</definedName>
    <definedName name="T3?unit?ТТУТ">'[24]3'!$D$10:$H$11,   '[24]3'!$D$14:$H$14,   '[24]3'!$D$17:$H$19</definedName>
    <definedName name="T3?unit?ТЫС.МКБ">#REF!,#REF!,#REF!,#REF!</definedName>
    <definedName name="T3?НАП">#REF!</definedName>
    <definedName name="T3_Add_Town">#REF!</definedName>
    <definedName name="T3_Copy">#REF!</definedName>
    <definedName name="T3_Protect">#REF!</definedName>
    <definedName name="T3_unpr_all">'[39]3'!$G$14:$L$58,'[39]3'!$N$14:$S$58,'[39]3'!$U$14:$Z$58,'[39]3'!$U$74:$Z$119,'[39]3'!$N$74:$S$119,'[39]3'!$G$74:$L$119,'[39]3'!$G$133:$L$178,'[39]3'!$N$133:$S$178,'[39]3'!$U$133:$Z$178,'[39]3'!$U$192:$Z$237,'[39]3'!$N$192:$S$237,'[39]3'!$G$192:$L$237,'[39]3'!$G$253:$L$298,'[39]3'!$N$253:$S$298,'[39]3'!$U$253:$Z$298</definedName>
    <definedName name="T3_Unprotected">#REF!,#REF!,#REF!,#REF!,#REF!,#REF!</definedName>
    <definedName name="T4.1?axis?R?ВТОП">'[24]4.1'!$E$5:$I$8, '[24]4.1'!$E$12:$I$15, '[24]4.1'!$E$18:$I$21</definedName>
    <definedName name="T4.1?axis?R?ВТОП?">'[24]4.1'!$C$5:$C$8, '[24]4.1'!$C$12:$C$15, '[24]4.1'!$C$18:$C$21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'[24]4.1'!$E$4:$I$9, '[24]4.1'!$E$11:$I$15, '[24]4.1'!$E$18:$I$21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'[24]4'!$E$7:$M$10,   '[24]4'!$E$14:$M$17,   '[24]4'!$E$20:$M$23,   '[24]4'!$E$26:$M$29,   '[24]4'!$E$32:$M$35,   '[24]4'!$E$38:$M$41,   '[24]4'!$E$45:$M$48,   '[24]4'!$E$51:$M$54,   '[24]4'!$E$58:$M$61,   '[24]4'!$E$65:$M$68,   '[24]4'!$E$72:$M$75</definedName>
    <definedName name="T4?axis?R?ВТОП?">'[24]4'!$C$7:$C$10,   '[24]4'!$C$14:$C$17,   '[24]4'!$C$20:$C$23,   '[24]4'!$C$26:$C$29,   '[24]4'!$C$32:$C$35,   '[24]4'!$C$38:$C$41,   '[24]4'!$C$45:$C$48,   '[24]4'!$C$51:$C$54,   '[24]4'!$C$58:$C$61,   '[24]4'!$C$65:$C$68,   '[24]4'!$C$72:$C$75</definedName>
    <definedName name="T4?axis?R?ОРГ?">#REF!</definedName>
    <definedName name="T4?axis?ОРГ">#REF!</definedName>
    <definedName name="T4?axis?ПРД?БАЗ">'[24]4'!$J$6:$K$81,'[24]4'!$G$6:$H$81</definedName>
    <definedName name="T4?axis?ПРД?ПРЕД">'[24]4'!$L$6:$M$81,'[24]4'!$E$6:$F$81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'[24]4'!$J$6:$J$81,'[24]4'!$E$6:$E$81,'[24]4'!$L$6:$L$81,'[24]4'!$G$6:$G$81</definedName>
    <definedName name="T4?axis?ПФ?ФАКТ">'[24]4'!$K$6:$K$81,'[24]4'!$F$6:$F$81,'[24]4'!$M$6:$M$81,'[24]4'!$H$6:$H$81</definedName>
    <definedName name="T4?Columns">#REF!</definedName>
    <definedName name="T4?Data">'[24]4'!$E$6:$M$11, '[24]4'!$E$13:$M$17, '[24]4'!$E$20:$M$23, '[24]4'!$E$26:$M$29, '[24]4'!$E$32:$M$35, '[24]4'!$E$37:$M$42, '[24]4'!$E$45:$M$48, '[24]4'!$E$50:$M$55, '[24]4'!$E$57:$M$62, '[24]4'!$E$64:$M$69, '[24]4'!$E$72:$M$75, '[24]4'!$E$77:$M$78, '[24]4'!$E$80:$M$80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'[24]4'!$J$6:$M$81, '[24]4'!$E$13:$I$17, '[24]4'!$E$78:$I$78</definedName>
    <definedName name="T4?unit?РУБ.МКБ">'[24]4'!$E$34:$I$34, '[24]4'!$E$47:$I$47, '[24]4'!$E$74:$I$74</definedName>
    <definedName name="T4?unit?РУБ.ТКВТЧ">#REF!</definedName>
    <definedName name="T4?unit?РУБ.ТНТ">'[24]4'!$E$32:$I$33, '[24]4'!$E$35:$I$35, '[24]4'!$E$45:$I$46, '[24]4'!$E$48:$I$48, '[24]4'!$E$72:$I$73, '[24]4'!$E$75:$I$75</definedName>
    <definedName name="T4?unit?РУБ.ТУТ">#REF!</definedName>
    <definedName name="T4?unit?ТРУБ">'[24]4'!$E$37:$I$42, '[24]4'!$E$50:$I$55, '[24]4'!$E$57:$I$62</definedName>
    <definedName name="T4?unit?ТТНТ">'[24]4'!$E$26:$I$27, '[24]4'!$E$29:$I$29</definedName>
    <definedName name="T4?unit?ТТУТ">#REF!</definedName>
    <definedName name="T4?unit?ТЫС.МКБ">#REF!,#REF!,#REF!,#REF!</definedName>
    <definedName name="T4?Units">#REF!</definedName>
    <definedName name="T4?НАП">#REF!</definedName>
    <definedName name="T4_Add_Town">#REF!</definedName>
    <definedName name="T4_Change1">'[26]4'!$AP$11:$AP$17,'[26]4'!$AP$20,'[26]4'!$AP$22,'[26]4'!$AP$24:$AP$28</definedName>
    <definedName name="T4_Change2">'[26]4'!$AQ$11:$AQ$17,'[26]4'!$AQ$20,'[26]4'!$AQ$22,'[26]4'!$AQ$24:$AQ$28</definedName>
    <definedName name="T4_Change3">'[26]4'!$AR$11:$AR$17,'[26]4'!$AR$20,'[26]4'!$AR$22,'[26]4'!$AR$24:$AR$28</definedName>
    <definedName name="T4_Change4">'[26]4'!$AS$11:$AS$17,'[26]4'!$AS$20,'[26]4'!$AS$22,'[26]4'!$AS$24:$AS$28</definedName>
    <definedName name="T4_Copy">#REF!</definedName>
    <definedName name="T4_Data">'[26]4'!$F$8:$AN$9,'[26]4'!$F$11:$AN$22,'[26]4'!$F$24:$AN$28</definedName>
    <definedName name="T4_Protect" localSheetId="2">'[23]4'!$AA$24:$AD$28,'[23]4'!$G$11:$J$17,P1_T4_Protect,P2_T4_Protect</definedName>
    <definedName name="T4_Protect" localSheetId="8">'[23]4'!$AA$24:$AD$28,'[23]4'!$G$11:$J$17,P1_T4_Protect,P2_T4_Protect</definedName>
    <definedName name="T4_Protect" localSheetId="9">'[23]4'!$AA$24:$AD$28,'[23]4'!$G$11:$J$17,P1_T4_Protect,P2_T4_Protect</definedName>
    <definedName name="T4_Protect" localSheetId="1">'[23]4'!$AA$24:$AD$28,'[23]4'!$G$11:$J$17,P1_T4_Protect,P2_T4_Protect</definedName>
    <definedName name="T4_Protect">'[23]4'!$AA$24:$AD$28,'[23]4'!$G$11:$J$17,P1_T4_Protect,P2_T4_Protect</definedName>
    <definedName name="T4_Protected">'[26]4'!$F$11:$AN$22,'[26]4'!$F$24:$AN$28,'[26]4'!$F$8:$AN$9</definedName>
    <definedName name="T4_unpr_all">'[39]4'!$G$192:$L$237,'[39]4'!$G$253:$L$298,'[39]4'!$N$253:$S$298,'[39]4'!$U$253:$Z$298,'[39]4'!$N$192:$S$237,'[39]4'!$U$192:$Z$237,'[39]4'!$N$133:$S$177,'[39]4'!$N$178:$S$178,'[39]4'!$G$133:$L$178,'[39]4'!$U$133:$Z$178,'[39]4'!$G$74:$L$119,'[39]4'!$N$74:$S$119,'[39]4'!$U$74:$Z$119,'[39]4'!$G$13:$L$58,'[39]4'!$N$13:$S$58,'[39]4'!$U$13:$Z$58</definedName>
    <definedName name="T4_Unprotected">#REF!,#REF!,#REF!,#REF!,#REF!,#REF!</definedName>
    <definedName name="T4_write1">'[26]4'!$AP$11:$AP$17,'[26]4'!$AP$20,'[26]4'!$AP$22,'[26]4'!$AP$24:$AP$28,'[26]4'!$AP$18:$AP$19,'[26]4'!$AP$21,'[26]4'!$AP$8:$AP$9</definedName>
    <definedName name="T4_write2">'[26]4'!$AQ$8:$AQ$9,'[26]4'!$AQ$11:$AQ$22,'[26]4'!$AQ$24:$AQ$28</definedName>
    <definedName name="T4_write3">'[26]4'!$AR$8:$AR$9,'[26]4'!$AR$11:$AR$22,'[26]4'!$AR$24:$AR$28</definedName>
    <definedName name="T4_write4">'[26]4'!$AS$8:$AS$9,'[26]4'!$AS$11:$AS$22,'[26]4'!$AS$24:$AS$28</definedName>
    <definedName name="T4_write5">'[26]4'!$AO$8:$AO$9,'[26]4'!$AO$15:$AO$20,'[26]4'!$AO$22,'[26]4'!$AO$24:$AO$28</definedName>
    <definedName name="T5?axis?R?ВРАС">#REF!</definedName>
    <definedName name="T5?axis?R?ВРАС?">#REF!</definedName>
    <definedName name="T5?axis?R?ОС">'[24]5'!$E$7:$Q$18, '[24]5'!$E$21:$Q$32, '[24]5'!$E$35:$Q$46, '[24]5'!$E$49:$Q$60, '[24]5'!$E$63:$Q$74, '[24]5'!$E$77:$Q$88</definedName>
    <definedName name="T5?axis?R?ОС?">'[24]5'!$C$77:$C$88, '[24]5'!$C$63:$C$74, '[24]5'!$C$49:$C$60, '[24]5'!$C$35:$C$46, '[24]5'!$C$21:$C$32, '[24]5'!$C$7:$C$18</definedName>
    <definedName name="T5?axis?ПРД?БАЗ">'[24]5'!$N$6:$O$89,'[24]5'!$G$6:$H$89</definedName>
    <definedName name="T5?axis?ПРД?ПРЕД">'[24]5'!$P$6:$Q$89,'[24]5'!$E$6:$F$89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#REF!</definedName>
    <definedName name="T5?Data">'[24]5'!$E$6:$Q$18, '[24]5'!$E$20:$Q$32, '[24]5'!$E$34:$Q$46, '[24]5'!$E$48:$Q$60, '[24]5'!$E$63:$Q$74, '[24]5'!$E$76:$Q$88</definedName>
    <definedName name="T5?item_ext?РОСТ">#REF!</definedName>
    <definedName name="T5?ItemComments">#REF!</definedName>
    <definedName name="T5?Items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Scope">#REF!</definedName>
    <definedName name="T5?Table">#REF!</definedName>
    <definedName name="T5?Title">#REF!</definedName>
    <definedName name="T5?unit?МКВ">#REF!,#REF!</definedName>
    <definedName name="T5?unit?ПРЦ">'[24]5'!$N$6:$Q$18, '[24]5'!$N$20:$Q$32, '[24]5'!$N$34:$Q$46, '[24]5'!$N$48:$Q$60, '[24]5'!$E$63:$Q$74, '[24]5'!$N$76:$Q$88</definedName>
    <definedName name="T5?unit?РУБ">#REF!,#REF!</definedName>
    <definedName name="T5?unit?ТРУБ">'[24]5'!$E$76:$M$88, '[24]5'!$E$48:$M$60, '[24]5'!$E$34:$M$46, '[24]5'!$E$20:$M$32, '[24]5'!$E$6:$M$18</definedName>
    <definedName name="T5?unit?ЧЕЛ">#REF!,#REF!</definedName>
    <definedName name="T5?Units">#REF!</definedName>
    <definedName name="T5_Change1">'[26]5'!$AP$11:$AP$18,'[26]5'!$AP$20,'[26]5'!$AP$22,'[26]5'!$AP$24:$AP$28</definedName>
    <definedName name="T5_Change2">'[26]5'!$AQ$11:$AQ$18,'[26]5'!$AQ$20,'[26]5'!$AQ$22,'[26]5'!$AQ$24:$AQ$28</definedName>
    <definedName name="T5_Change3">'[26]5'!$AR$11:$AR$18,'[26]5'!$AR$20,'[26]5'!$AR$22,'[26]5'!$AR$24:$AR$28</definedName>
    <definedName name="T5_Change4">'[26]5'!$AS$11:$AS$18,'[26]5'!$AS$20,'[26]5'!$AS$22,'[26]5'!$AS$24:$AS$28</definedName>
    <definedName name="T5_Data">'[26]5'!$F$24:$AN$28,'[26]5'!$F$11:$AN$22,'[26]5'!$F$8:$AN$9</definedName>
    <definedName name="T5_Protect">#REF!,#REF!,#REF!,#REF!</definedName>
    <definedName name="T5_Protected">'[26]5'!$F$11:$AN$22,'[26]5'!$F$24:$AN$28,'[26]5'!$F$8:$AN$9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'[24]6'!$I$6:$J$47,'[24]6'!$F$6:$G$47</definedName>
    <definedName name="T6?axis?ПРД?ПРЕД">'[24]6'!$K$6:$L$47,'[24]6'!$D$6:$E$47</definedName>
    <definedName name="T6?axis?ПРД?РЕГ">#REF!</definedName>
    <definedName name="T6?axis?ПФ?ПЛАН">'[24]6'!$I$6:$I$47,'[24]6'!$D$6:$D$47,'[24]6'!$K$6:$K$47,'[24]6'!$F$6:$F$47</definedName>
    <definedName name="T6?axis?ПФ?ФАКТ">'[24]6'!$J$6:$J$47,'[24]6'!$L$6:$L$47,'[24]6'!$E$6:$E$47,'[24]6'!$G$6:$G$47</definedName>
    <definedName name="T6?Columns">#REF!</definedName>
    <definedName name="T6?Data">'[24]6'!$D$7:$L$14, '[24]6'!$D$16:$L$19, '[24]6'!$D$21:$L$22, '[24]6'!$D$24:$L$25, '[24]6'!$D$27:$L$28, '[24]6'!$D$30:$L$31, '[24]6'!$D$33:$L$35, '[24]6'!$D$37:$L$39, '[24]6'!$D$41:$L$47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'[24]6'!$D$12:$H$12, '[24]6'!$D$21:$H$21, '[24]6'!$D$24:$H$24, '[24]6'!$D$27:$H$27, '[24]6'!$D$30:$H$30, '[24]6'!$D$33:$H$33, '[24]6'!$D$47:$H$47, '[24]6'!$I$7:$L$47</definedName>
    <definedName name="T6?unit?РУБ">'[24]6'!$D$16:$H$16, '[24]6'!$D$19:$H$19, '[24]6'!$D$22:$H$22, '[24]6'!$D$25:$H$25, '[24]6'!$D$28:$H$28, '[24]6'!$D$31:$H$31, '[24]6'!$D$34:$H$35, '[24]6'!$D$43:$H$43</definedName>
    <definedName name="T6?unit?ТРУБ">'[24]6'!$D$37:$H$39, '[24]6'!$D$44:$H$46</definedName>
    <definedName name="T6?unit?ЧЕЛ">'[24]6'!$D$41:$H$42, '[24]6'!$D$13:$H$14, '[24]6'!$D$7:$H$11</definedName>
    <definedName name="T6?НАП">#REF!</definedName>
    <definedName name="T6?ПОТ">#REF!</definedName>
    <definedName name="T6_Protect" localSheetId="2">'[23]6'!$B$28:$B$37,'[23]6'!$D$28:$H$37,'[23]6'!$J$28:$N$37,'[23]6'!$D$39:$H$41,'[23]6'!$J$39:$N$41,'[23]6'!$B$46:$B$55,P1_T6_Protect</definedName>
    <definedName name="T6_Protect" localSheetId="8">'[23]6'!$B$28:$B$37,'[23]6'!$D$28:$H$37,'[23]6'!$J$28:$N$37,'[23]6'!$D$39:$H$41,'[23]6'!$J$39:$N$41,'[23]6'!$B$46:$B$55,P1_T6_Protect</definedName>
    <definedName name="T6_Protect" localSheetId="9">'[23]6'!$B$28:$B$37,'[23]6'!$D$28:$H$37,'[23]6'!$J$28:$N$37,'[23]6'!$D$39:$H$41,'[23]6'!$J$39:$N$41,'[23]6'!$B$46:$B$55,P1_T6_Protect</definedName>
    <definedName name="T6_Protect" localSheetId="1">'[23]6'!$B$28:$B$37,'[23]6'!$D$28:$H$37,'[23]6'!$J$28:$N$37,'[23]6'!$D$39:$H$41,'[23]6'!$J$39:$N$41,'[23]6'!$B$46:$B$55,P1_T6_Protect</definedName>
    <definedName name="T6_Protect">'[23]6'!$B$28:$B$37,'[23]6'!$D$28:$H$37,'[23]6'!$J$28:$N$37,'[23]6'!$D$39:$H$41,'[23]6'!$J$39:$N$41,'[23]6'!$B$46:$B$55,P1_T6_Protect</definedName>
    <definedName name="T7?axis?ПРД?БАЗ">[40]материалы!$K$6:$L$10,[40]материалы!$H$6:$I$10</definedName>
    <definedName name="T7?axis?ПРД?ПРЕД">[40]материалы!$M$6:$N$10,[40]материалы!$F$6:$G$10</definedName>
    <definedName name="T7?axis?ПФ?ПЛАН">[40]материалы!$K$6:$K$10,[40]материалы!$F$6:$F$10,[40]материалы!$M$6:$M$10,[40]материалы!$H$6:$H$10</definedName>
    <definedName name="T7?axis?ПФ?ФАКТ">[40]материалы!$L$6:$L$10,[40]материалы!$G$6:$G$10,[40]материалы!$N$6:$N$10,[40]материалы!$I$6:$I$10</definedName>
    <definedName name="T7?Data">#N/A</definedName>
    <definedName name="T7?L3">[40]материалы!#REF!</definedName>
    <definedName name="T7?L4">[40]материалы!#REF!</definedName>
    <definedName name="T8?axis?ПРД?БАЗ">'[24]8'!$I$6:$J$42, '[24]8'!$F$6:$G$42</definedName>
    <definedName name="T8?axis?ПРД?ПРЕД">'[24]8'!$K$6:$L$42, '[24]8'!$D$6:$E$42</definedName>
    <definedName name="T8?axis?ПФ?ПЛАН">'[24]8'!$I$6:$I$42, '[24]8'!$D$6:$D$42, '[24]8'!$K$6:$K$42, '[24]8'!$F$6:$F$42</definedName>
    <definedName name="T8?axis?ПФ?ФАКТ">'[24]8'!$G$6:$G$42, '[24]8'!$J$6:$J$42, '[24]8'!$L$6:$L$42, '[24]8'!$E$6:$E$42</definedName>
    <definedName name="T8?Data">'[24]8'!$D$10:$L$12,'[24]8'!$D$14:$L$16,'[24]8'!$D$18:$L$20,'[24]8'!$D$22:$L$24,'[24]8'!$D$26:$L$28,'[24]8'!$D$30:$L$32,'[24]8'!$D$36:$L$38,'[24]8'!$D$40:$L$42,'[24]8'!$D$6:$L$8</definedName>
    <definedName name="T8?item_ext?РОСТ">[40]ремонты!#REF!</definedName>
    <definedName name="T8?Name">[40]ремонты!#REF!</definedName>
    <definedName name="T8?unit?ПРЦ">[40]ремонты!#REF!</definedName>
    <definedName name="T8?unit?ТРУБ">'[24]8'!$D$40:$H$42,'[24]8'!$D$6:$H$32</definedName>
    <definedName name="T9?axis?ПРД?БАЗ">'[24]9'!$I$6:$J$16,'[24]9'!$F$6:$G$16</definedName>
    <definedName name="T9?axis?ПРД?ПРЕД">'[24]9'!$K$6:$L$16,'[24]9'!$D$6:$E$16</definedName>
    <definedName name="T9?axis?ПРД?РЕГ">#REF!</definedName>
    <definedName name="T9?axis?ПФ?ПЛАН">'[24]9'!$I$6:$I$16,'[24]9'!$D$6:$D$16,'[24]9'!$K$6:$K$16,'[24]9'!$F$6:$F$16</definedName>
    <definedName name="T9?axis?ПФ?ФАКТ">'[24]9'!$J$6:$J$16,'[24]9'!$E$6:$E$16,'[24]9'!$L$6:$L$16,'[24]9'!$G$6:$G$16</definedName>
    <definedName name="T9?Data">'[24]9'!$D$6:$L$6, '[24]9'!$D$8:$L$9, '[24]9'!$D$11:$L$16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'[24]9'!$D$8:$H$8, '[24]9'!$D$11:$H$11</definedName>
    <definedName name="T9?unit?ТРУБ">'[24]9'!$D$9:$H$9, '[24]9'!$D$12:$H$16</definedName>
    <definedName name="Table">#REF!</definedName>
    <definedName name="TARGET">[42]TEHSHEET!$I$42:$I$45</definedName>
    <definedName name="tarif">#REF!</definedName>
    <definedName name="TEMP">#REF!,#REF!</definedName>
    <definedName name="TES">#REF!</definedName>
    <definedName name="TES_DATA">#REF!</definedName>
    <definedName name="TES_LIST">#REF!</definedName>
    <definedName name="TESList">[6]Лист!$A$220</definedName>
    <definedName name="TESQnt">[6]Лист!$B$221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IP">[9]TEHSHEET!$F$8:$F$9</definedName>
    <definedName name="TP2.1?Columns">#REF!</definedName>
    <definedName name="TP2.1?Scope">#REF!</definedName>
    <definedName name="TP2.1_Protect">'[43]P2.1'!$F$28:$G$37,'[43]P2.1'!$F$40:$G$43,'[43]P2.1'!$F$7:$G$26</definedName>
    <definedName name="TP2.2?Columns">#REF!</definedName>
    <definedName name="TP2.2?Scope">#REF!</definedName>
    <definedName name="TP2_1_Data">'[26]P2.1'!$F$7:$J$26,'[26]P2.1'!$H$27:$J$44,'[26]P2.1'!$F$40:$G$43,'[26]P2.1'!$F$28:$G$37</definedName>
    <definedName name="TP2_2_Data">'[26]P2.2'!$H$7:$J$51,'[26]P2.2'!$F$7:$G$47</definedName>
    <definedName name="TPER_Data">[26]перекрестка!$F$13:$G$24,[26]перекрестка!$H$20:$H$24,[26]перекрестка!$H$14:$H$18,[26]перекрестка!$J$13:$J$24,[26]перекрестка!$K$20:$K$24,[26]перекрестка!$K$14:$K$18,[26]перекрестка!$J$26:$K$30,[26]перекрестка!$N$13:$N$24,[26]перекрестка!$F$26:$H$30,[26]перекрестка!$F$32:$H$36,[26]перекрестка!$J$32:$K$36,[26]перекрестка!$N$32:$N$36,[26]перекрестка!$N$26:$N$30,[26]перекрестка!$F$38:$H$42,[26]перекрестка!$J$38:$K$42,[26]перекрестка!$N$38:$N$42,[26]перекрестка!$F$44:$H$48,[26]перекрестка!$J$44:$K$48,[26]перекрестка!$N$44:$N$48</definedName>
    <definedName name="TTT">#REF!</definedName>
    <definedName name="TUList">[6]Лист!$A$210</definedName>
    <definedName name="TUQnt">[6]Лист!$B$211</definedName>
    <definedName name="upr" localSheetId="2">#N/A</definedName>
    <definedName name="upr" localSheetId="8">#N/A</definedName>
    <definedName name="upr" localSheetId="9">#N/A</definedName>
    <definedName name="upr" localSheetId="1">#N/A</definedName>
    <definedName name="upr">#N/A</definedName>
    <definedName name="USE">#REF!</definedName>
    <definedName name="USED">#REF!</definedName>
    <definedName name="ůůů" localSheetId="2">#N/A</definedName>
    <definedName name="ůůů" localSheetId="8">#N/A</definedName>
    <definedName name="ůůů" localSheetId="9">#N/A</definedName>
    <definedName name="ůůů" localSheetId="1">#N/A</definedName>
    <definedName name="ůůů">#N/A</definedName>
    <definedName name="VDOC">#REF!</definedName>
    <definedName name="VV" localSheetId="2">#N/A</definedName>
    <definedName name="VV" localSheetId="8">#N/A</definedName>
    <definedName name="VV" localSheetId="9">#N/A</definedName>
    <definedName name="VV" localSheetId="1">#N/A</definedName>
    <definedName name="VV">#N/A</definedName>
    <definedName name="we" localSheetId="2">#N/A</definedName>
    <definedName name="we" localSheetId="8">#N/A</definedName>
    <definedName name="we" localSheetId="9">#N/A</definedName>
    <definedName name="we" localSheetId="1">#N/A</definedName>
    <definedName name="we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localSheetId="9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_390EBC48_3A43_43D9_A83E_02B2A359B6AC_.wvu.PrintArea" hidden="1">#REF!</definedName>
    <definedName name="zapas">#REF!</definedName>
    <definedName name="ZERO">#REF!</definedName>
    <definedName name="а" localSheetId="2">#N/A</definedName>
    <definedName name="а" localSheetId="8">#N/A</definedName>
    <definedName name="а" localSheetId="9">#N/A</definedName>
    <definedName name="а" localSheetId="1">#N/A</definedName>
    <definedName name="а">#N/A</definedName>
    <definedName name="а1">#REF!</definedName>
    <definedName name="А8">#REF!</definedName>
    <definedName name="аа" localSheetId="2">#N/A</definedName>
    <definedName name="аа" localSheetId="8">#N/A</definedName>
    <definedName name="аа" localSheetId="9">#N/A</definedName>
    <definedName name="аа" localSheetId="1">#N/A</definedName>
    <definedName name="аа">#N/A</definedName>
    <definedName name="АААААААА" localSheetId="2">#N/A</definedName>
    <definedName name="АААААААА" localSheetId="8">#N/A</definedName>
    <definedName name="АААААААА" localSheetId="9">#N/A</definedName>
    <definedName name="АААААААА" localSheetId="1">#N/A</definedName>
    <definedName name="АААААААА">#N/A</definedName>
    <definedName name="ав" localSheetId="2">#N/A</definedName>
    <definedName name="ав" localSheetId="8">#N/A</definedName>
    <definedName name="ав" localSheetId="9">#N/A</definedName>
    <definedName name="ав" localSheetId="1">#N/A</definedName>
    <definedName name="ав">#N/A</definedName>
    <definedName name="авг">#REF!</definedName>
    <definedName name="авг2">#REF!</definedName>
    <definedName name="аи">'[44]ИТ-бюджет'!$L$5:$L$99</definedName>
    <definedName name="аотр">'[45]ИТ-бюджет'!$L$5:$L$99</definedName>
    <definedName name="ап" localSheetId="2">#N/A</definedName>
    <definedName name="ап" localSheetId="8">#N/A</definedName>
    <definedName name="ап" localSheetId="9">#N/A</definedName>
    <definedName name="ап" localSheetId="1">#N/A</definedName>
    <definedName name="ап">#N/A</definedName>
    <definedName name="апир">'[46]ИТ-бюджет'!$L$5:$L$99</definedName>
    <definedName name="апр">#REF!</definedName>
    <definedName name="апр2">#REF!</definedName>
    <definedName name="аскуэ">#N/A</definedName>
    <definedName name="АТП">#REF!</definedName>
    <definedName name="ау">'[47]ИТ-бюджет'!$L$5:$L$99</definedName>
    <definedName name="аяыпамыпмипи" localSheetId="2">#N/A</definedName>
    <definedName name="аяыпамыпмипи" localSheetId="8">#N/A</definedName>
    <definedName name="аяыпамыпмипи" localSheetId="9">#N/A</definedName>
    <definedName name="аяыпамыпмипи" localSheetId="1">#N/A</definedName>
    <definedName name="аяыпамыпмипи">#N/A</definedName>
    <definedName name="б" localSheetId="2">#N/A</definedName>
    <definedName name="б" localSheetId="8">#N/A</definedName>
    <definedName name="б" localSheetId="9">#N/A</definedName>
    <definedName name="б" localSheetId="1">#N/A</definedName>
    <definedName name="б">#N/A</definedName>
    <definedName name="база">[48]SHPZ!$A$1:$BC$4313</definedName>
    <definedName name="_xlnm.Database">#REF!</definedName>
    <definedName name="Базовые">'[49]Производство электроэнергии'!$A$95</definedName>
    <definedName name="БазовыйПериод">#REF!</definedName>
    <definedName name="баланс">[50]Баланс!$D$60</definedName>
    <definedName name="бб" localSheetId="2">#N/A</definedName>
    <definedName name="бб" localSheetId="8">#N/A</definedName>
    <definedName name="бб" localSheetId="9">#N/A</definedName>
    <definedName name="бб" localSheetId="1">#N/A</definedName>
    <definedName name="бб">#N/A</definedName>
    <definedName name="БД_2_2">'[51]БД-2-2-П'!#REF!</definedName>
    <definedName name="БИ_2_3">'[51]БИ-2-3-П'!#REF!</definedName>
    <definedName name="БР_2_3_П">'[52]для тарифов'!#REF!</definedName>
    <definedName name="БР_2_6_П">#REF!</definedName>
    <definedName name="БР_РСК">#REF!</definedName>
    <definedName name="БС">[53]Справочники!$A$4:$A$6</definedName>
    <definedName name="Бюджет_движ_СК">#REF!</definedName>
    <definedName name="Бюджет_мех_и_ТС_РСК">#REF!</definedName>
    <definedName name="Бюджет_МЗ_ТОиР_РСК">#REF!</definedName>
    <definedName name="Бюджет_расходов_пр_ПРУ">#REF!</definedName>
    <definedName name="Бюджет_расч_покуп_зак_МРСК_пр_ПРУ">#REF!</definedName>
    <definedName name="Бюджет_расч_расходы_МРСК">#REF!</definedName>
    <definedName name="Бюджет_расч_усл_КВ">'[54]БФ-2-8-П'!#REF!</definedName>
    <definedName name="Бюджет_РБП_РСК">'[51]БР-2-15-П'!#REF!</definedName>
    <definedName name="Бюджет_усл_подрядчиков_ТОиР_РСК">#REF!</definedName>
    <definedName name="Бюджет_ФОТ_ТОиР_РСК">#REF!</definedName>
    <definedName name="Бюджетные_электроэнергии">'[49]Производство электроэнергии'!$A$111</definedName>
    <definedName name="в" localSheetId="2">#N/A</definedName>
    <definedName name="в" localSheetId="8">#N/A</definedName>
    <definedName name="в" localSheetId="9">#N/A</definedName>
    <definedName name="в" localSheetId="1">#N/A</definedName>
    <definedName name="в">#N/A</definedName>
    <definedName name="в23ё" localSheetId="2">#N/A</definedName>
    <definedName name="в23ё" localSheetId="8">#N/A</definedName>
    <definedName name="в23ё" localSheetId="9">#N/A</definedName>
    <definedName name="в23ё" localSheetId="1">#N/A</definedName>
    <definedName name="в23ё">#N/A</definedName>
    <definedName name="В7">#REF!</definedName>
    <definedName name="ва">#REF!</definedName>
    <definedName name="вамвапм">'[55]ИТ-бюджет'!$L$5:$L$98</definedName>
    <definedName name="вап" localSheetId="2">#N/A</definedName>
    <definedName name="вап" localSheetId="8">#N/A</definedName>
    <definedName name="вап" localSheetId="9">#N/A</definedName>
    <definedName name="вап" localSheetId="1">#N/A</definedName>
    <definedName name="вап">#N/A</definedName>
    <definedName name="Вар.их" localSheetId="2">#N/A</definedName>
    <definedName name="Вар.их" localSheetId="8">#N/A</definedName>
    <definedName name="Вар.их" localSheetId="9">#N/A</definedName>
    <definedName name="Вар.их" localSheetId="1">#N/A</definedName>
    <definedName name="Вар.их">#N/A</definedName>
    <definedName name="Вар.КАЛМЭ" localSheetId="2">#N/A</definedName>
    <definedName name="Вар.КАЛМЭ" localSheetId="8">#N/A</definedName>
    <definedName name="Вар.КАЛМЭ" localSheetId="9">#N/A</definedName>
    <definedName name="Вар.КАЛМЭ" localSheetId="1">#N/A</definedName>
    <definedName name="Вар.КАЛМЭ">#N/A</definedName>
    <definedName name="вв" localSheetId="2">#N/A</definedName>
    <definedName name="вв" localSheetId="8">#N/A</definedName>
    <definedName name="вв" localSheetId="9">#N/A</definedName>
    <definedName name="вв" localSheetId="1">#N/A</definedName>
    <definedName name="вв">#N/A</definedName>
    <definedName name="витт" localSheetId="2" hidden="1">{#N/A,#N/A,TRUE,"Лист1";#N/A,#N/A,TRUE,"Лист2";#N/A,#N/A,TRUE,"Лист3"}</definedName>
    <definedName name="витт" localSheetId="8" hidden="1">{#N/A,#N/A,TRUE,"Лист1";#N/A,#N/A,TRUE,"Лист2";#N/A,#N/A,TRUE,"Лист3"}</definedName>
    <definedName name="витт" localSheetId="9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2">#N/A</definedName>
    <definedName name="вм" localSheetId="8">#N/A</definedName>
    <definedName name="вм" localSheetId="9">#N/A</definedName>
    <definedName name="вм" localSheetId="1">#N/A</definedName>
    <definedName name="вм">#N/A</definedName>
    <definedName name="вмивртвр" localSheetId="2">#N/A</definedName>
    <definedName name="вмивртвр" localSheetId="8">#N/A</definedName>
    <definedName name="вмивртвр" localSheetId="9">#N/A</definedName>
    <definedName name="вмивртвр" localSheetId="1">#N/A</definedName>
    <definedName name="вмивртвр">#N/A</definedName>
    <definedName name="восемь">#REF!</definedName>
    <definedName name="вп">'[55]ИТ-бюджет'!$L$5:$L$98</definedName>
    <definedName name="впаавп">#REF!</definedName>
    <definedName name="впарп">'[56]ИТ-бюджет'!$L$5:$L$99</definedName>
    <definedName name="вртт" localSheetId="2">#N/A</definedName>
    <definedName name="вртт" localSheetId="8">#N/A</definedName>
    <definedName name="вртт" localSheetId="9">#N/A</definedName>
    <definedName name="вртт" localSheetId="1">#N/A</definedName>
    <definedName name="вртт">#N/A</definedName>
    <definedName name="вс">[57]расшифровка!#REF!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8" hidden="1">{#N/A,#N/A,TRUE,"Лист1";#N/A,#N/A,TRUE,"Лист2";#N/A,#N/A,TRUE,"Лист3"}</definedName>
    <definedName name="вуув" localSheetId="9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гнлзщ" localSheetId="2">#N/A</definedName>
    <definedName name="гнлзщ" localSheetId="8">#N/A</definedName>
    <definedName name="гнлзщ" localSheetId="9">#N/A</definedName>
    <definedName name="гнлзщ" localSheetId="1">#N/A</definedName>
    <definedName name="гнлзщ">#N/A</definedName>
    <definedName name="грприрцфв00ав98" localSheetId="2" hidden="1">{#N/A,#N/A,TRUE,"Лист1";#N/A,#N/A,TRUE,"Лист2";#N/A,#N/A,TRUE,"Лист3"}</definedName>
    <definedName name="грприрцфв00ав98" localSheetId="8" hidden="1">{#N/A,#N/A,TRUE,"Лист1";#N/A,#N/A,TRUE,"Лист2";#N/A,#N/A,TRUE,"Лист3"}</definedName>
    <definedName name="грприрцфв00ав98" localSheetId="9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localSheetId="9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'т 1.6.'!гш</definedName>
    <definedName name="гш" localSheetId="8">'т. 1.24.'!гш</definedName>
    <definedName name="гш" localSheetId="9">'т. 1.25.'!гш</definedName>
    <definedName name="гш" localSheetId="1">'т. 1.5.'!гш</definedName>
    <definedName name="гш">[0]!гш</definedName>
    <definedName name="гшгш" localSheetId="2" hidden="1">{#N/A,#N/A,TRUE,"Лист1";#N/A,#N/A,TRUE,"Лист2";#N/A,#N/A,TRUE,"Лист3"}</definedName>
    <definedName name="гшгш" localSheetId="8" hidden="1">{#N/A,#N/A,TRUE,"Лист1";#N/A,#N/A,TRUE,"Лист2";#N/A,#N/A,TRUE,"Лист3"}</definedName>
    <definedName name="гшгш" localSheetId="9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пд">#REF!</definedName>
    <definedName name="д" localSheetId="2">#N/A</definedName>
    <definedName name="д" localSheetId="8">#N/A</definedName>
    <definedName name="д" localSheetId="9">#N/A</definedName>
    <definedName name="д" localSheetId="1">#N/A</definedName>
    <definedName name="д">#N/A</definedName>
    <definedName name="дек">#REF!</definedName>
    <definedName name="дек2">#REF!</definedName>
    <definedName name="дж" localSheetId="2">#N/A</definedName>
    <definedName name="дж" localSheetId="8">#N/A</definedName>
    <definedName name="дж" localSheetId="9">#N/A</definedName>
    <definedName name="дж" localSheetId="1">#N/A</definedName>
    <definedName name="дж">#N/A</definedName>
    <definedName name="ДиапазонЗащиты" localSheetId="16">#REF!,#REF!,#REF!,#REF!,[58]!P1_ДиапазонЗащиты,[58]!P2_ДиапазонЗащиты,[58]!P3_ДиапазонЗащиты,[58]!P4_ДиапазонЗащиты</definedName>
    <definedName name="ДиапазонЗащиты">#REF!,#REF!,#REF!,#REF!,[58]!P1_ДиапазонЗащиты,[58]!P2_ДиапазонЗащиты,[58]!P3_ДиапазонЗащиты,[58]!P4_ДиапазонЗащиты</definedName>
    <definedName name="Дисконт">#REF!</definedName>
    <definedName name="доли1">'[59]эл ст'!$A$368:$IV$368</definedName>
    <definedName name="доопатмо" localSheetId="2">#N/A</definedName>
    <definedName name="доопатмо" localSheetId="8">#N/A</definedName>
    <definedName name="доопатмо" localSheetId="9">#N/A</definedName>
    <definedName name="доопатмо" localSheetId="1">#N/A</definedName>
    <definedName name="доопатмо">#N/A</definedName>
    <definedName name="Дополнение" localSheetId="2">#N/A</definedName>
    <definedName name="Дополнение" localSheetId="8">#N/A</definedName>
    <definedName name="Дополнение" localSheetId="9">#N/A</definedName>
    <definedName name="Дополнение" localSheetId="1">#N/A</definedName>
    <definedName name="Дополнение">#N/A</definedName>
    <definedName name="ДРУГОЕ">[60]Справочники!$A$26:$A$28</definedName>
    <definedName name="дщ" localSheetId="2">'т 1.6.'!дщ</definedName>
    <definedName name="дщ" localSheetId="8">'т. 1.24.'!дщ</definedName>
    <definedName name="дщ" localSheetId="9">'т. 1.25.'!дщ</definedName>
    <definedName name="дщ" localSheetId="1">'т. 1.5.'!дщ</definedName>
    <definedName name="дщ">[0]!дщ</definedName>
    <definedName name="дщл" localSheetId="2">'т 1.6.'!дщл</definedName>
    <definedName name="дщл" localSheetId="8">'т. 1.24.'!дщл</definedName>
    <definedName name="дщл" localSheetId="9">'т. 1.25.'!дщл</definedName>
    <definedName name="дщл" localSheetId="1">'т. 1.5.'!дщл</definedName>
    <definedName name="дщл">[0]!дщл</definedName>
    <definedName name="епке" localSheetId="2">'т 1.6.'!епке</definedName>
    <definedName name="епке" localSheetId="8">'т. 1.24.'!епке</definedName>
    <definedName name="епке" localSheetId="9">'т. 1.25.'!епке</definedName>
    <definedName name="епке" localSheetId="1">'т. 1.5.'!епке</definedName>
    <definedName name="епке">[0]!епке</definedName>
    <definedName name="епор" hidden="1">#REF!,#REF!,#REF!,#REF!</definedName>
    <definedName name="еще" localSheetId="2">#N/A</definedName>
    <definedName name="еще" localSheetId="8">#N/A</definedName>
    <definedName name="еще" localSheetId="9">#N/A</definedName>
    <definedName name="еще" localSheetId="1">#N/A</definedName>
    <definedName name="еще">#N/A</definedName>
    <definedName name="ж" localSheetId="2">#N/A</definedName>
    <definedName name="ж" localSheetId="8">#N/A</definedName>
    <definedName name="ж" localSheetId="9">#N/A</definedName>
    <definedName name="ж" localSheetId="1">#N/A</definedName>
    <definedName name="ж">#N/A</definedName>
    <definedName name="жд" localSheetId="2">#N/A</definedName>
    <definedName name="жд" localSheetId="8">#N/A</definedName>
    <definedName name="жд" localSheetId="9">#N/A</definedName>
    <definedName name="жд" localSheetId="1">#N/A</definedName>
    <definedName name="жд">#N/A</definedName>
    <definedName name="з" localSheetId="2">#N/A</definedName>
    <definedName name="з" localSheetId="8">#N/A</definedName>
    <definedName name="з" localSheetId="9">#N/A</definedName>
    <definedName name="з" localSheetId="1">#N/A</definedName>
    <definedName name="з">#N/A</definedName>
    <definedName name="з4">#REF!</definedName>
    <definedName name="_xlnm.Print_Titles" localSheetId="17">'Реестр документов'!$2:$2</definedName>
    <definedName name="_xlnm.Print_Titles">'[59]ИТОГИ  по Н,Р,Э,Q'!$A$2:$IV$4</definedName>
    <definedName name="ЗП1">[61]Лист13!$A$2</definedName>
    <definedName name="ЗП2">[61]Лист13!$B$2</definedName>
    <definedName name="ЗП3">[61]Лист13!$C$2</definedName>
    <definedName name="ЗП4">[61]Лист13!$D$2</definedName>
    <definedName name="зщ" localSheetId="2">'т 1.6.'!зщ</definedName>
    <definedName name="зщ" localSheetId="8">'т. 1.24.'!зщ</definedName>
    <definedName name="зщ" localSheetId="9">'т. 1.25.'!зщ</definedName>
    <definedName name="зщ" localSheetId="1">'т. 1.5.'!зщ</definedName>
    <definedName name="зщ">[0]!зщ</definedName>
    <definedName name="и" localSheetId="2">#N/A</definedName>
    <definedName name="и" localSheetId="8">#N/A</definedName>
    <definedName name="и" localSheetId="9">#N/A</definedName>
    <definedName name="и" localSheetId="1">#N/A</definedName>
    <definedName name="и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 localSheetId="2">#N/A</definedName>
    <definedName name="ий" localSheetId="8">#N/A</definedName>
    <definedName name="ий" localSheetId="9">#N/A</definedName>
    <definedName name="ий" localSheetId="1">#N/A</definedName>
    <definedName name="ий">#N/A</definedName>
    <definedName name="им">#N/A</definedName>
    <definedName name="имп">'[61]ИТ-бюджет'!$L$5:$L$99</definedName>
    <definedName name="индцкавг98" localSheetId="2" hidden="1">{#N/A,#N/A,TRUE,"Лист1";#N/A,#N/A,TRUE,"Лист2";#N/A,#N/A,TRUE,"Лист3"}</definedName>
    <definedName name="индцкавг98" localSheetId="8" hidden="1">{#N/A,#N/A,TRUE,"Лист1";#N/A,#N/A,TRUE,"Лист2";#N/A,#N/A,TRUE,"Лист3"}</definedName>
    <definedName name="индцкавг98" localSheetId="9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2">#N/A</definedName>
    <definedName name="й" localSheetId="8">#N/A</definedName>
    <definedName name="й" localSheetId="9">#N/A</definedName>
    <definedName name="й" localSheetId="1">#N/A</definedName>
    <definedName name="й">#N/A</definedName>
    <definedName name="йй" localSheetId="2">#N/A</definedName>
    <definedName name="йй" localSheetId="8">#N/A</definedName>
    <definedName name="йй" localSheetId="9">#N/A</definedName>
    <definedName name="йй" localSheetId="1">#N/A</definedName>
    <definedName name="йй">#N/A</definedName>
    <definedName name="йфц" localSheetId="2">#N/A</definedName>
    <definedName name="йфц" localSheetId="8">#N/A</definedName>
    <definedName name="йфц" localSheetId="9">#N/A</definedName>
    <definedName name="йфц" localSheetId="1">#N/A</definedName>
    <definedName name="йфц">#N/A</definedName>
    <definedName name="йц" localSheetId="2">#N/A</definedName>
    <definedName name="йц" localSheetId="8">#N/A</definedName>
    <definedName name="йц" localSheetId="9">#N/A</definedName>
    <definedName name="йц" localSheetId="1">#N/A</definedName>
    <definedName name="йц">#N/A</definedName>
    <definedName name="йцу" localSheetId="2">#N/A</definedName>
    <definedName name="йцу" localSheetId="8">#N/A</definedName>
    <definedName name="йцу" localSheetId="9">#N/A</definedName>
    <definedName name="йцу" localSheetId="1">#N/A</definedName>
    <definedName name="йцу">#N/A</definedName>
    <definedName name="к" localSheetId="2">#N/A</definedName>
    <definedName name="к" localSheetId="8">#N/A</definedName>
    <definedName name="к" localSheetId="9">#N/A</definedName>
    <definedName name="к" localSheetId="1">#N/A</definedName>
    <definedName name="к">#N/A</definedName>
    <definedName name="К1">#REF!</definedName>
    <definedName name="к2">#REF!</definedName>
    <definedName name="к3">#REF!</definedName>
    <definedName name="кал.эл.эн." localSheetId="2">#N/A</definedName>
    <definedName name="кал.эл.эн." localSheetId="8">#N/A</definedName>
    <definedName name="кал.эл.эн." localSheetId="9">#N/A</definedName>
    <definedName name="кал.эл.эн." localSheetId="1">#N/A</definedName>
    <definedName name="кал.эл.эн.">#N/A</definedName>
    <definedName name="ке" localSheetId="2">#N/A</definedName>
    <definedName name="ке" localSheetId="8">#N/A</definedName>
    <definedName name="ке" localSheetId="9">#N/A</definedName>
    <definedName name="ке" localSheetId="1">#N/A</definedName>
    <definedName name="ке">#N/A</definedName>
    <definedName name="кеппппппппппп" localSheetId="2" hidden="1">{#N/A,#N/A,TRUE,"Лист1";#N/A,#N/A,TRUE,"Лист2";#N/A,#N/A,TRUE,"Лист3"}</definedName>
    <definedName name="кеппппппппппп" localSheetId="8" hidden="1">{#N/A,#N/A,TRUE,"Лист1";#N/A,#N/A,TRUE,"Лист2";#N/A,#N/A,TRUE,"Лист3"}</definedName>
    <definedName name="кеппппппппппп" localSheetId="9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[62]тар!#REF!</definedName>
    <definedName name="компенсация" localSheetId="2">#N/A</definedName>
    <definedName name="компенсация" localSheetId="8">#N/A</definedName>
    <definedName name="компенсация" localSheetId="9">#N/A</definedName>
    <definedName name="компенсация" localSheetId="1">#N/A</definedName>
    <definedName name="компенсация">#N/A</definedName>
    <definedName name="Консолид_Бюджет_расч_РСК">#REF!</definedName>
    <definedName name="кп" localSheetId="2">#N/A</definedName>
    <definedName name="кп" localSheetId="8">#N/A</definedName>
    <definedName name="кп" localSheetId="9">#N/A</definedName>
    <definedName name="кп" localSheetId="1">#N/A</definedName>
    <definedName name="кп">#N/A</definedName>
    <definedName name="кпнрг" localSheetId="2">#N/A</definedName>
    <definedName name="кпнрг" localSheetId="8">#N/A</definedName>
    <definedName name="кпнрг" localSheetId="9">#N/A</definedName>
    <definedName name="кпнрг" localSheetId="1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'[56]ИТ-бюджет'!$L$5:$L$99</definedName>
    <definedName name="ктджщз" localSheetId="2">#N/A</definedName>
    <definedName name="ктджщз" localSheetId="8">#N/A</definedName>
    <definedName name="ктджщз" localSheetId="9">#N/A</definedName>
    <definedName name="ктджщз" localSheetId="1">#N/A</definedName>
    <definedName name="ктджщз">#N/A</definedName>
    <definedName name="кувп">'[63]ИТ-бюджет'!$L$5:$L$99</definedName>
    <definedName name="Курс_USD">28.47</definedName>
    <definedName name="л" localSheetId="2">#N/A</definedName>
    <definedName name="л" localSheetId="8">#N/A</definedName>
    <definedName name="л" localSheetId="9">#N/A</definedName>
    <definedName name="л" localSheetId="1">#N/A</definedName>
    <definedName name="л">#N/A</definedName>
    <definedName name="лара" localSheetId="2">#N/A</definedName>
    <definedName name="лара" localSheetId="8">#N/A</definedName>
    <definedName name="лара" localSheetId="9">#N/A</definedName>
    <definedName name="лара" localSheetId="1">#N/A</definedName>
    <definedName name="лара">#N/A</definedName>
    <definedName name="лжр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2">#N/A</definedName>
    <definedName name="ло" localSheetId="8">#N/A</definedName>
    <definedName name="ло" localSheetId="9">#N/A</definedName>
    <definedName name="ло" localSheetId="1">#N/A</definedName>
    <definedName name="ло">#N/A</definedName>
    <definedName name="лор" localSheetId="2">#N/A</definedName>
    <definedName name="лор" localSheetId="8">#N/A</definedName>
    <definedName name="лор" localSheetId="9">#N/A</definedName>
    <definedName name="лор" localSheetId="1">#N/A</definedName>
    <definedName name="лор">#N/A</definedName>
    <definedName name="лщд" localSheetId="2">'т 1.6.'!лщд</definedName>
    <definedName name="лщд" localSheetId="8">'т. 1.24.'!лщд</definedName>
    <definedName name="лщд" localSheetId="9">'т. 1.25.'!лщд</definedName>
    <definedName name="лщд" localSheetId="1">'т. 1.5.'!лщд</definedName>
    <definedName name="лщд">[0]!лщд</definedName>
    <definedName name="лщжо" localSheetId="2" hidden="1">{#N/A,#N/A,TRUE,"Лист1";#N/A,#N/A,TRUE,"Лист2";#N/A,#N/A,TRUE,"Лист3"}</definedName>
    <definedName name="лщжо" localSheetId="8" hidden="1">{#N/A,#N/A,TRUE,"Лист1";#N/A,#N/A,TRUE,"Лист2";#N/A,#N/A,TRUE,"Лист3"}</definedName>
    <definedName name="лщжо" localSheetId="9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2">#N/A</definedName>
    <definedName name="м" localSheetId="8">#N/A</definedName>
    <definedName name="м" localSheetId="9">#N/A</definedName>
    <definedName name="м" localSheetId="1">#N/A</definedName>
    <definedName name="м">#N/A</definedName>
    <definedName name="май">#REF!</definedName>
    <definedName name="май2">#REF!</definedName>
    <definedName name="мам" localSheetId="2">#N/A</definedName>
    <definedName name="мам" localSheetId="8">#N/A</definedName>
    <definedName name="мам" localSheetId="9">#N/A</definedName>
    <definedName name="мам" localSheetId="1">#N/A</definedName>
    <definedName name="мам">#N/A</definedName>
    <definedName name="мар">#REF!</definedName>
    <definedName name="мар2">#REF!</definedName>
    <definedName name="МР">#REF!</definedName>
    <definedName name="мым" localSheetId="2">#N/A</definedName>
    <definedName name="мым" localSheetId="8">#N/A</definedName>
    <definedName name="мым" localSheetId="9">#N/A</definedName>
    <definedName name="мым" localSheetId="1">#N/A</definedName>
    <definedName name="мым">#N/A</definedName>
    <definedName name="Н5">[64]Данные!$I$7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>[38]навигация!#REF!</definedName>
    <definedName name="Население">'[49]Производство электроэнергии'!$A$124</definedName>
    <definedName name="нгг" localSheetId="2">#N/A</definedName>
    <definedName name="нгг" localSheetId="8">#N/A</definedName>
    <definedName name="нгг" localSheetId="9">#N/A</definedName>
    <definedName name="нгг" localSheetId="1">#N/A</definedName>
    <definedName name="нгг">#N/A</definedName>
    <definedName name="НДС">[50]Макро!$B$8</definedName>
    <definedName name="ноя">#REF!</definedName>
    <definedName name="ноя2">#REF!</definedName>
    <definedName name="Нояб" localSheetId="2">'т 1.6.'!Нояб</definedName>
    <definedName name="Нояб" localSheetId="8">'т. 1.24.'!Нояб</definedName>
    <definedName name="Нояб" localSheetId="9">'т. 1.25.'!Нояб</definedName>
    <definedName name="Нояб" localSheetId="1">'т. 1.5.'!Нояб</definedName>
    <definedName name="Нояб">[0]!Нояб</definedName>
    <definedName name="Ноябрь" localSheetId="2">'т 1.6.'!Ноябрь</definedName>
    <definedName name="Ноябрь" localSheetId="8">'т. 1.24.'!Ноябрь</definedName>
    <definedName name="Ноябрь" localSheetId="9">'т. 1.25.'!Ноябрь</definedName>
    <definedName name="Ноябрь" localSheetId="1">'т. 1.5.'!Ноябрь</definedName>
    <definedName name="Ноябрь">[0]!Ноябрь</definedName>
    <definedName name="НП">[65]Исходные!$H$5</definedName>
    <definedName name="НСРФ">#REF!</definedName>
    <definedName name="НСРФ2">#REF!</definedName>
    <definedName name="ншш" localSheetId="2" hidden="1">{#N/A,#N/A,TRUE,"Лист1";#N/A,#N/A,TRUE,"Лист2";#N/A,#N/A,TRUE,"Лист3"}</definedName>
    <definedName name="ншш" localSheetId="8" hidden="1">{#N/A,#N/A,TRUE,"Лист1";#N/A,#N/A,TRUE,"Лист2";#N/A,#N/A,TRUE,"Лист3"}</definedName>
    <definedName name="ншш" localSheetId="9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13">'Анкета '!$A$1:$C$45</definedName>
    <definedName name="_xlnm.Print_Area" localSheetId="3">'П1.15'!$A$1:$C$51</definedName>
    <definedName name="_xlnm.Print_Area" localSheetId="4">'П1.16'!$A$1:$E$50</definedName>
    <definedName name="_xlnm.Print_Area" localSheetId="6">'П1.18.2'!$A$1:$C$51</definedName>
    <definedName name="_xlnm.Print_Area" localSheetId="7">'П1.21.3'!$A$1:$C$46</definedName>
    <definedName name="_xlnm.Print_Area" localSheetId="2">'т 1.6.'!$A$1:$R$23</definedName>
    <definedName name="_xlnm.Print_Area" localSheetId="8">'т. 1.24.'!$A$1:$D$34</definedName>
    <definedName name="_xlnm.Print_Area" localSheetId="9">'т. 1.25.'!$A$1:$D$45</definedName>
    <definedName name="_xlnm.Print_Area" localSheetId="0">'т. 1.4.'!$A$1:$Q$28</definedName>
    <definedName name="_xlnm.Print_Area" localSheetId="1">'т. 1.5.'!$A$1:$Q$26</definedName>
    <definedName name="окт">#REF!</definedName>
    <definedName name="окт2">#REF!</definedName>
    <definedName name="ол">'[66]ИТ-бюджет'!$L$5:$L$99</definedName>
    <definedName name="олло" localSheetId="2">#N/A</definedName>
    <definedName name="олло" localSheetId="8">#N/A</definedName>
    <definedName name="олло" localSheetId="9">#N/A</definedName>
    <definedName name="олло" localSheetId="1">#N/A</definedName>
    <definedName name="олло">#N/A</definedName>
    <definedName name="олрлпо" localSheetId="2">'т 1.6.'!олрлпо</definedName>
    <definedName name="олрлпо" localSheetId="8">'т. 1.24.'!олрлпо</definedName>
    <definedName name="олрлпо" localSheetId="9">'т. 1.25.'!олрлпо</definedName>
    <definedName name="олрлпо" localSheetId="1">'т. 1.5.'!олрлпо</definedName>
    <definedName name="олрлпо">[0]!олрлпо</definedName>
    <definedName name="олс" localSheetId="2">#N/A</definedName>
    <definedName name="олс" localSheetId="8">#N/A</definedName>
    <definedName name="олс" localSheetId="9">#N/A</definedName>
    <definedName name="олс" localSheetId="1">#N/A</definedName>
    <definedName name="олс">#N/A</definedName>
    <definedName name="ооо" localSheetId="2">#N/A</definedName>
    <definedName name="ооо" localSheetId="8">#N/A</definedName>
    <definedName name="ооо" localSheetId="9">#N/A</definedName>
    <definedName name="ооо" localSheetId="1">#N/A</definedName>
    <definedName name="ооо">#N/A</definedName>
    <definedName name="Операция">#REF!</definedName>
    <definedName name="ОптРынок">'[6]Производство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тпуск" localSheetId="2">#N/A</definedName>
    <definedName name="отпуск" localSheetId="8">#N/A</definedName>
    <definedName name="отпуск" localSheetId="9">#N/A</definedName>
    <definedName name="отпуск" localSheetId="1">#N/A</definedName>
    <definedName name="отпуск">#N/A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аотв">#REF!</definedName>
    <definedName name="пвп">'[65]ИТ-бюджет'!$L$5:$L$99</definedName>
    <definedName name="первый">#REF!</definedName>
    <definedName name="ПериодРегулирования">#REF!</definedName>
    <definedName name="Периоды_18_2">'[23]18.2'!#REF!</definedName>
    <definedName name="План_амортизации_РСК">'[67]БР-2-14-П'!#REF!</definedName>
    <definedName name="план56" localSheetId="2">#N/A</definedName>
    <definedName name="план56" localSheetId="8">#N/A</definedName>
    <definedName name="план56" localSheetId="9">#N/A</definedName>
    <definedName name="план56" localSheetId="1">#N/A</definedName>
    <definedName name="план56">#N/A</definedName>
    <definedName name="ПМС" localSheetId="2">#N/A</definedName>
    <definedName name="ПМС" localSheetId="8">#N/A</definedName>
    <definedName name="ПМС" localSheetId="9">#N/A</definedName>
    <definedName name="ПМС" localSheetId="1">#N/A</definedName>
    <definedName name="ПМС">#N/A</definedName>
    <definedName name="ПМС1" localSheetId="2">#N/A</definedName>
    <definedName name="ПМС1" localSheetId="8">#N/A</definedName>
    <definedName name="ПМС1" localSheetId="9">#N/A</definedName>
    <definedName name="ПМС1" localSheetId="1">#N/A</definedName>
    <definedName name="ПМС1">#N/A</definedName>
    <definedName name="ПН">[68]Исходные!$H$5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'[62]т1.15(смета8а)'!#REF!</definedName>
    <definedName name="полпот">'[62]т1.15(смета8а)'!#REF!</definedName>
    <definedName name="порпол">'[69]ИТ-бюджет'!$L$5:$L$99</definedName>
    <definedName name="ПоследнийГод">#REF!</definedName>
    <definedName name="ПотериТЭ">[6]Лист!$A$400</definedName>
    <definedName name="пппп" localSheetId="2">#N/A</definedName>
    <definedName name="пппп" localSheetId="8">#N/A</definedName>
    <definedName name="пппп" localSheetId="9">#N/A</definedName>
    <definedName name="пппп" localSheetId="1">#N/A</definedName>
    <definedName name="пппп">#N/A</definedName>
    <definedName name="пр" localSheetId="2">#N/A</definedName>
    <definedName name="пр" localSheetId="8">#N/A</definedName>
    <definedName name="пр" localSheetId="9">#N/A</definedName>
    <definedName name="пр" localSheetId="1">#N/A</definedName>
    <definedName name="пр">#N/A</definedName>
    <definedName name="пред">[70]Парам!$B$13</definedName>
    <definedName name="Предлагаемые_для_утверждения_тарифы_на_эл.эн">#REF!</definedName>
    <definedName name="преоелд" localSheetId="2">[71]сети!$G$17:$H$21,[71]сети!$G$14:$H$15,[71]сети!$G$11:$H$12,[71]сети!$G$8:$H$9,[71]сети!$G$47:$H$50,P1_SET_PROT</definedName>
    <definedName name="преоелд" localSheetId="8">[71]сети!$G$17:$H$21,[71]сети!$G$14:$H$15,[71]сети!$G$11:$H$12,[71]сети!$G$8:$H$9,[71]сети!$G$47:$H$50,P1_SET_PROT</definedName>
    <definedName name="преоелд" localSheetId="9">[71]сети!$G$17:$H$21,[71]сети!$G$14:$H$15,[71]сети!$G$11:$H$12,[71]сети!$G$8:$H$9,[71]сети!$G$47:$H$50,P1_SET_PROT</definedName>
    <definedName name="преоелд" localSheetId="1">[71]сети!$G$17:$H$21,[71]сети!$G$14:$H$15,[71]сети!$G$11:$H$12,[71]сети!$G$8:$H$9,[71]сети!$G$47:$H$50,P1_SET_PROT</definedName>
    <definedName name="преоелд">[71]сети!$G$17:$H$21,[71]сети!$G$14:$H$15,[71]сети!$G$11:$H$12,[71]сети!$G$8:$H$9,[71]сети!$G$47:$H$50,P1_SET_PROT</definedName>
    <definedName name="прибыль3" localSheetId="2" hidden="1">{#N/A,#N/A,TRUE,"Лист1";#N/A,#N/A,TRUE,"Лист2";#N/A,#N/A,TRUE,"Лист3"}</definedName>
    <definedName name="прибыль3" localSheetId="8" hidden="1">{#N/A,#N/A,TRUE,"Лист1";#N/A,#N/A,TRUE,"Лист2";#N/A,#N/A,TRUE,"Лист3"}</definedName>
    <definedName name="прибыль3" localSheetId="9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" localSheetId="2">'т 1.6.'!про</definedName>
    <definedName name="про" localSheetId="8">'т. 1.24.'!про</definedName>
    <definedName name="про" localSheetId="9">'т. 1.25.'!про</definedName>
    <definedName name="про" localSheetId="1">'т. 1.5.'!про</definedName>
    <definedName name="про">[0]!про</definedName>
    <definedName name="Проект">#REF!</definedName>
    <definedName name="проолллд" localSheetId="2">'[15]29'!$O$18:$O$25,P1_T17?unit?РУБ.ГКАЛ,P2_T17?unit?РУБ.ГКАЛ</definedName>
    <definedName name="проолллд" localSheetId="8">'[15]29'!$O$18:$O$25,P1_T17?unit?РУБ.ГКАЛ,P2_T17?unit?РУБ.ГКАЛ</definedName>
    <definedName name="проолллд" localSheetId="9">'[15]29'!$O$18:$O$25,P1_T17?unit?РУБ.ГКАЛ,P2_T17?unit?РУБ.ГКАЛ</definedName>
    <definedName name="проолллд" localSheetId="1">'[15]29'!$O$18:$O$25,P1_T17?unit?РУБ.ГКАЛ,P2_T17?unit?РУБ.ГКАЛ</definedName>
    <definedName name="проолллд">'[15]29'!$O$18:$O$25,P1_T17?unit?РУБ.ГКАЛ,P2_T17?unit?РУБ.ГКАЛ</definedName>
    <definedName name="Прочие_электроэнергии">'[49]Производство электроэнергии'!$A$132</definedName>
    <definedName name="прош_год">#REF!</definedName>
    <definedName name="пс">#REF!</definedName>
    <definedName name="ПЭ">[60]Справочники!$A$10:$A$12</definedName>
    <definedName name="рас">#REF!</definedName>
    <definedName name="Расчет_амортизации">'[67]БР-2-14-П'!#REF!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[60]Справочники!$A$4:$A$4</definedName>
    <definedName name="рис1" localSheetId="2" hidden="1">{#N/A,#N/A,TRUE,"Лист1";#N/A,#N/A,TRUE,"Лист2";#N/A,#N/A,TRUE,"Лист3"}</definedName>
    <definedName name="рис1" localSheetId="8" hidden="1">{#N/A,#N/A,TRUE,"Лист1";#N/A,#N/A,TRUE,"Лист2";#N/A,#N/A,TRUE,"Лист3"}</definedName>
    <definedName name="рис1" localSheetId="9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попмо" localSheetId="2">'т 1.6.'!ропопопмо</definedName>
    <definedName name="ропопопмо" localSheetId="8">'т. 1.24.'!ропопопмо</definedName>
    <definedName name="ропопопмо" localSheetId="9">'т. 1.25.'!ропопопмо</definedName>
    <definedName name="ропопопмо" localSheetId="1">'т. 1.5.'!ропопопмо</definedName>
    <definedName name="ропопопмо">[0]!ропопопмо</definedName>
    <definedName name="рпо">'[45]ИТ-бюджет'!$L$5:$L$99</definedName>
    <definedName name="рсср" localSheetId="2">#N/A</definedName>
    <definedName name="рсср" localSheetId="8">#N/A</definedName>
    <definedName name="рсср" localSheetId="9">#N/A</definedName>
    <definedName name="рсср" localSheetId="1">#N/A</definedName>
    <definedName name="рсср">#N/A</definedName>
    <definedName name="РЭК.покуп." localSheetId="2">#N/A</definedName>
    <definedName name="РЭК.покуп." localSheetId="8">#N/A</definedName>
    <definedName name="РЭК.покуп." localSheetId="9">#N/A</definedName>
    <definedName name="РЭК.покуп." localSheetId="1">#N/A</definedName>
    <definedName name="РЭК.покуп.">#N/A</definedName>
    <definedName name="с" localSheetId="2">#N/A</definedName>
    <definedName name="с" localSheetId="8">#N/A</definedName>
    <definedName name="с" localSheetId="9">#N/A</definedName>
    <definedName name="с" localSheetId="1">#N/A</definedName>
    <definedName name="с">#N/A</definedName>
    <definedName name="с1" localSheetId="2">#N/A</definedName>
    <definedName name="с1" localSheetId="8">#N/A</definedName>
    <definedName name="с1" localSheetId="9">#N/A</definedName>
    <definedName name="с1" localSheetId="1">#N/A</definedName>
    <definedName name="с1">#N/A</definedName>
    <definedName name="С7">#REF!</definedName>
    <definedName name="СальдоПереток">'[6]Производство электроэнергии'!$A$38</definedName>
    <definedName name="сваеррта" localSheetId="2">#N/A</definedName>
    <definedName name="сваеррта" localSheetId="8">#N/A</definedName>
    <definedName name="сваеррта" localSheetId="9">#N/A</definedName>
    <definedName name="сваеррта" localSheetId="1">#N/A</definedName>
    <definedName name="сваеррта">#N/A</definedName>
    <definedName name="свмпвппв" localSheetId="2">#N/A</definedName>
    <definedName name="свмпвппв" localSheetId="8">#N/A</definedName>
    <definedName name="свмпвппв" localSheetId="9">#N/A</definedName>
    <definedName name="свмпвппв" localSheetId="1">#N/A</definedName>
    <definedName name="свмпвппв">#N/A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водный_бюджет_прям_затрат_РСК">#REF!</definedName>
    <definedName name="себестоимость2" localSheetId="2">#N/A</definedName>
    <definedName name="себестоимость2" localSheetId="8">#N/A</definedName>
    <definedName name="себестоимость2" localSheetId="9">#N/A</definedName>
    <definedName name="себестоимость2" localSheetId="1">#N/A</definedName>
    <definedName name="себестоимость2">#N/A</definedName>
    <definedName name="семь">#REF!</definedName>
    <definedName name="сен">#REF!</definedName>
    <definedName name="сен2">#REF!</definedName>
    <definedName name="ск" localSheetId="2">#N/A</definedName>
    <definedName name="ск" localSheetId="8">#N/A</definedName>
    <definedName name="ск" localSheetId="9">#N/A</definedName>
    <definedName name="ск" localSheetId="1">#N/A</definedName>
    <definedName name="ск">#N/A</definedName>
    <definedName name="СОmpRus" localSheetId="2">#N/A</definedName>
    <definedName name="СОmpRus" localSheetId="8">#N/A</definedName>
    <definedName name="СОmpRus" localSheetId="9">#N/A</definedName>
    <definedName name="СОmpRus" localSheetId="1">#N/A</definedName>
    <definedName name="СОmpRus">#N/A</definedName>
    <definedName name="Собст">'[59]эл ст'!$A$360:$IV$360</definedName>
    <definedName name="Собств">'[59]эл ст'!$A$369:$IV$369</definedName>
    <definedName name="сокращение" localSheetId="2">#N/A</definedName>
    <definedName name="сокращение" localSheetId="8">#N/A</definedName>
    <definedName name="сокращение" localSheetId="9">#N/A</definedName>
    <definedName name="сокращение" localSheetId="1">#N/A</definedName>
    <definedName name="сокращение">#N/A</definedName>
    <definedName name="сомп" localSheetId="2">#N/A</definedName>
    <definedName name="сомп" localSheetId="8">#N/A</definedName>
    <definedName name="сомп" localSheetId="9">#N/A</definedName>
    <definedName name="сомп" localSheetId="1">#N/A</definedName>
    <definedName name="сомп">#N/A</definedName>
    <definedName name="сомпас" localSheetId="2">#N/A</definedName>
    <definedName name="сомпас" localSheetId="8">#N/A</definedName>
    <definedName name="сомпас" localSheetId="9">#N/A</definedName>
    <definedName name="сомпас" localSheetId="1">#N/A</definedName>
    <definedName name="сомпас">#N/A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ок">[70]Парам!$B$14</definedName>
    <definedName name="сс" localSheetId="2">#N/A</definedName>
    <definedName name="сс" localSheetId="8">#N/A</definedName>
    <definedName name="сс" localSheetId="9">#N/A</definedName>
    <definedName name="сс" localSheetId="1">#N/A</definedName>
    <definedName name="сс">#N/A</definedName>
    <definedName name="сссс" localSheetId="2">#N/A</definedName>
    <definedName name="сссс" localSheetId="8">#N/A</definedName>
    <definedName name="сссс" localSheetId="9">#N/A</definedName>
    <definedName name="сссс" localSheetId="1">#N/A</definedName>
    <definedName name="сссс">#N/A</definedName>
    <definedName name="ссы" localSheetId="2">#N/A</definedName>
    <definedName name="ссы" localSheetId="8">#N/A</definedName>
    <definedName name="ссы" localSheetId="9">#N/A</definedName>
    <definedName name="ссы" localSheetId="1">#N/A</definedName>
    <definedName name="ссы">#N/A</definedName>
    <definedName name="ссы2" localSheetId="2">#N/A</definedName>
    <definedName name="ссы2" localSheetId="8">#N/A</definedName>
    <definedName name="ссы2" localSheetId="9">#N/A</definedName>
    <definedName name="ссы2" localSheetId="1">#N/A</definedName>
    <definedName name="ссы2">#N/A</definedName>
    <definedName name="Ставка_ЕСН">0.26</definedName>
    <definedName name="Статья">#REF!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сумма_по_договору">#REF!</definedName>
    <definedName name="т" localSheetId="2">#N/A</definedName>
    <definedName name="т" localSheetId="8">#N/A</definedName>
    <definedName name="т" localSheetId="9">#N/A</definedName>
    <definedName name="т" localSheetId="1">#N/A</definedName>
    <definedName name="т">#N/A</definedName>
    <definedName name="т_аб_пл_1">'[62]т1.15(смета8а)'!#REF!</definedName>
    <definedName name="т_сбыт_1">'[62]т1.15(смета8а)'!#REF!</definedName>
    <definedName name="т11всего_1">[6]Т11!$B$38</definedName>
    <definedName name="т11всего_2">[6]Т11!$B$69</definedName>
    <definedName name="т12п1_1">[38]Т12!$A$10</definedName>
    <definedName name="т12п1_2">[38]Т12!$A$22</definedName>
    <definedName name="т12п2_1">[38]Т12!$A$15</definedName>
    <definedName name="т12п2_2">[38]Т12!$A$27</definedName>
    <definedName name="т19.1п16">'[6]Т19.1'!$B$39</definedName>
    <definedName name="т1п15">[6]Т1!$B$36</definedName>
    <definedName name="Т29" localSheetId="16">P1_T29?item_ext?2СТ.М</definedName>
    <definedName name="Т29" localSheetId="2">P1_T29?item_ext?2СТ.М</definedName>
    <definedName name="Т29" localSheetId="8">P1_T29?item_ext?2СТ.М</definedName>
    <definedName name="Т29" localSheetId="9">P1_T29?item_ext?2СТ.М</definedName>
    <definedName name="Т29" localSheetId="1">P1_T29?item_ext?2СТ.М</definedName>
    <definedName name="Т29">P1_T29?item_ext?2СТ.М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>[38]Т3!#REF!</definedName>
    <definedName name="т6п5_1">[72]Т6!$B$12</definedName>
    <definedName name="т6п5_2">[72]Т6!$B$18</definedName>
    <definedName name="Т7_тепло">#N/A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аблица_N_2">#REF!</definedName>
    <definedName name="таня" localSheetId="2">#N/A</definedName>
    <definedName name="таня" localSheetId="8">#N/A</definedName>
    <definedName name="таня" localSheetId="9">#N/A</definedName>
    <definedName name="таня" localSheetId="1">#N/A</definedName>
    <definedName name="таня">#N/A</definedName>
    <definedName name="Тариф" localSheetId="2">'[15]21'!$E$31:$E$33,'[15]21'!$G$31:$K$33,'[15]21'!$B$14:$B$16,'[15]21'!$B$20:$B$22,'[15]21'!$B$26:$B$28,'[15]21'!$B$31:$B$33,'[15]21'!$M$31:$M$33,P1_T21_Protection</definedName>
    <definedName name="Тариф" localSheetId="8">'[15]21'!$E$31:$E$33,'[15]21'!$G$31:$K$33,'[15]21'!$B$14:$B$16,'[15]21'!$B$20:$B$22,'[15]21'!$B$26:$B$28,'[15]21'!$B$31:$B$33,'[15]21'!$M$31:$M$33,P1_T21_Protection</definedName>
    <definedName name="Тариф" localSheetId="9">'[15]21'!$E$31:$E$33,'[15]21'!$G$31:$K$33,'[15]21'!$B$14:$B$16,'[15]21'!$B$20:$B$22,'[15]21'!$B$26:$B$28,'[15]21'!$B$31:$B$33,'[15]21'!$M$31:$M$33,P1_T21_Protection</definedName>
    <definedName name="Тариф" localSheetId="1">'[15]21'!$E$31:$E$33,'[15]21'!$G$31:$K$33,'[15]21'!$B$14:$B$16,'[15]21'!$B$20:$B$22,'[15]21'!$B$26:$B$28,'[15]21'!$B$31:$B$33,'[15]21'!$M$31:$M$33,P1_T21_Protection</definedName>
    <definedName name="Тариф">'[15]21'!$E$31:$E$33,'[15]21'!$G$31:$K$33,'[15]21'!$B$14:$B$16,'[15]21'!$B$20:$B$22,'[15]21'!$B$26:$B$28,'[15]21'!$B$31:$B$33,'[15]21'!$M$31:$M$33,P1_T21_Protection</definedName>
    <definedName name="текмес">#REF!</definedName>
    <definedName name="текмес2">#REF!</definedName>
    <definedName name="тепло" localSheetId="2">#N/A</definedName>
    <definedName name="тепло" localSheetId="8">#N/A</definedName>
    <definedName name="тепло" localSheetId="9">#N/A</definedName>
    <definedName name="тепло" localSheetId="1">#N/A</definedName>
    <definedName name="тепло">#N/A</definedName>
    <definedName name="титул_пред" localSheetId="2">'т 1.6.'!титул_пред</definedName>
    <definedName name="титул_пред" localSheetId="8">'т. 1.24.'!титул_пред</definedName>
    <definedName name="титул_пред" localSheetId="9">'т. 1.25.'!титул_пред</definedName>
    <definedName name="титул_пред" localSheetId="1">'т. 1.5.'!титул_пред</definedName>
    <definedName name="титул_пред">[0]!титул_пред</definedName>
    <definedName name="топл." localSheetId="2">#N/A</definedName>
    <definedName name="топл." localSheetId="8">#N/A</definedName>
    <definedName name="топл." localSheetId="9">#N/A</definedName>
    <definedName name="топл." localSheetId="1">#N/A</definedName>
    <definedName name="топл.">#N/A</definedName>
    <definedName name="тп" localSheetId="2" hidden="1">{#N/A,#N/A,TRUE,"Лист1";#N/A,#N/A,TRUE,"Лист2";#N/A,#N/A,TRUE,"Лист3"}</definedName>
    <definedName name="тп" localSheetId="8" hidden="1">{#N/A,#N/A,TRUE,"Лист1";#N/A,#N/A,TRUE,"Лист2";#N/A,#N/A,TRUE,"Лист3"}</definedName>
    <definedName name="тп" localSheetId="9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2">#N/A</definedName>
    <definedName name="ть" localSheetId="8">#N/A</definedName>
    <definedName name="ть" localSheetId="9">#N/A</definedName>
    <definedName name="ть" localSheetId="1">#N/A</definedName>
    <definedName name="ть">#N/A</definedName>
    <definedName name="ТЭП2" localSheetId="2" hidden="1">{#N/A,#N/A,TRUE,"Лист1";#N/A,#N/A,TRUE,"Лист2";#N/A,#N/A,TRUE,"Лист3"}</definedName>
    <definedName name="ТЭП2" localSheetId="8" hidden="1">{#N/A,#N/A,TRUE,"Лист1";#N/A,#N/A,TRUE,"Лист2";#N/A,#N/A,TRUE,"Лист3"}</definedName>
    <definedName name="ТЭП2" localSheetId="9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'[73]расчет тарифов'!#REF!</definedName>
    <definedName name="у" localSheetId="2">#N/A</definedName>
    <definedName name="у" localSheetId="8">#N/A</definedName>
    <definedName name="у" localSheetId="9">#N/A</definedName>
    <definedName name="у" localSheetId="1">#N/A</definedName>
    <definedName name="у">#N/A</definedName>
    <definedName name="у1" localSheetId="2">#N/A</definedName>
    <definedName name="у1" localSheetId="8">#N/A</definedName>
    <definedName name="у1" localSheetId="9">#N/A</definedName>
    <definedName name="у1" localSheetId="1">#N/A</definedName>
    <definedName name="у1">#N/A</definedName>
    <definedName name="уа">'[74]ИТ-бюджет'!$L$5:$L$99</definedName>
    <definedName name="уакувпа">'[75]ИТ-бюджет'!$L$5:$L$99</definedName>
    <definedName name="уваупа">'[76]ИТ-бюджет'!$L$5:$L$99</definedName>
    <definedName name="увп">'[77]ИТ-бюджет'!$L$5:$L$98</definedName>
    <definedName name="УГОЛЬ">[60]Справочники!$A$19:$A$21</definedName>
    <definedName name="уепа">#REF!</definedName>
    <definedName name="уепау">#REF!</definedName>
    <definedName name="ук" localSheetId="2">#N/A</definedName>
    <definedName name="ук" localSheetId="8">#N/A</definedName>
    <definedName name="ук" localSheetId="9">#N/A</definedName>
    <definedName name="ук" localSheetId="1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8" hidden="1">{#N/A,#N/A,TRUE,"Лист1";#N/A,#N/A,TRUE,"Лист2";#N/A,#N/A,TRUE,"Лист3"}</definedName>
    <definedName name="укеееукеееееееееееееее" localSheetId="9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localSheetId="9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'[78]ИТ-бюджет'!$L$5:$L$99</definedName>
    <definedName name="упавп">'[69]ИТ-бюджет'!$L$5:$L$99</definedName>
    <definedName name="упакуп">#REF!</definedName>
    <definedName name="уу" localSheetId="2">#N/A</definedName>
    <definedName name="уу" localSheetId="8">#N/A</definedName>
    <definedName name="уу" localSheetId="9">#N/A</definedName>
    <definedName name="уу" localSheetId="1">#N/A</definedName>
    <definedName name="уу">#N/A</definedName>
    <definedName name="УФ" localSheetId="2">#N/A</definedName>
    <definedName name="УФ" localSheetId="8">#N/A</definedName>
    <definedName name="УФ" localSheetId="9">#N/A</definedName>
    <definedName name="УФ" localSheetId="1">#N/A</definedName>
    <definedName name="УФ">#N/A</definedName>
    <definedName name="уыукпе" localSheetId="2">#N/A</definedName>
    <definedName name="уыукпе" localSheetId="8">#N/A</definedName>
    <definedName name="уыукпе" localSheetId="9">#N/A</definedName>
    <definedName name="уыукпе" localSheetId="1">#N/A</definedName>
    <definedName name="уыукпе">#N/A</definedName>
    <definedName name="ф" localSheetId="2">#N/A</definedName>
    <definedName name="ф" localSheetId="8">#N/A</definedName>
    <definedName name="ф" localSheetId="9">#N/A</definedName>
    <definedName name="ф" localSheetId="1">#N/A</definedName>
    <definedName name="ф">#N/A</definedName>
    <definedName name="ф2">'[79]план 2000'!$G$643</definedName>
    <definedName name="фам" localSheetId="2">#N/A</definedName>
    <definedName name="фам" localSheetId="8">#N/A</definedName>
    <definedName name="фам" localSheetId="9">#N/A</definedName>
    <definedName name="фам" localSheetId="1">#N/A</definedName>
    <definedName name="фам">#N/A</definedName>
    <definedName name="фев">#REF!</definedName>
    <definedName name="фев2">#REF!</definedName>
    <definedName name="фо">[80]Лист1!#REF!</definedName>
    <definedName name="Форма" localSheetId="2">#N/A</definedName>
    <definedName name="Форма" localSheetId="8">#N/A</definedName>
    <definedName name="Форма" localSheetId="9">#N/A</definedName>
    <definedName name="Форма" localSheetId="1">#N/A</definedName>
    <definedName name="Форма">#N/A</definedName>
    <definedName name="фф" localSheetId="2">'т 1.6.'!фф</definedName>
    <definedName name="фф" localSheetId="8">'т. 1.24.'!фф</definedName>
    <definedName name="фф" localSheetId="9">'т. 1.25.'!фф</definedName>
    <definedName name="фф" localSheetId="1">'т. 1.5.'!фф</definedName>
    <definedName name="фф">[0]!фф</definedName>
    <definedName name="фыаспит" localSheetId="2">#N/A</definedName>
    <definedName name="фыаспит" localSheetId="8">#N/A</definedName>
    <definedName name="фыаспит" localSheetId="9">#N/A</definedName>
    <definedName name="фыаспит" localSheetId="1">#N/A</definedName>
    <definedName name="фыаспит">#N/A</definedName>
    <definedName name="х" localSheetId="2">#N/A</definedName>
    <definedName name="х" localSheetId="8">#N/A</definedName>
    <definedName name="х" localSheetId="9">#N/A</definedName>
    <definedName name="х" localSheetId="1">#N/A</definedName>
    <definedName name="х">#N/A</definedName>
    <definedName name="ц" localSheetId="2">#N/A</definedName>
    <definedName name="ц" localSheetId="8">#N/A</definedName>
    <definedName name="ц" localSheetId="9">#N/A</definedName>
    <definedName name="ц" localSheetId="1">#N/A</definedName>
    <definedName name="ц">#N/A</definedName>
    <definedName name="ц1" localSheetId="2">#N/A</definedName>
    <definedName name="ц1" localSheetId="8">#N/A</definedName>
    <definedName name="ц1" localSheetId="9">#N/A</definedName>
    <definedName name="ц1" localSheetId="1">#N/A</definedName>
    <definedName name="ц1">#N/A</definedName>
    <definedName name="ЦП1">#REF!</definedName>
    <definedName name="ЦП2">#REF!</definedName>
    <definedName name="ЦП3">#REF!</definedName>
    <definedName name="ЦП4">#REF!</definedName>
    <definedName name="цу" localSheetId="2">#N/A</definedName>
    <definedName name="цу" localSheetId="8">#N/A</definedName>
    <definedName name="цу" localSheetId="9">#N/A</definedName>
    <definedName name="цу" localSheetId="1">#N/A</definedName>
    <definedName name="цу">#N/A</definedName>
    <definedName name="цуа" localSheetId="2">#N/A</definedName>
    <definedName name="цуа" localSheetId="8">#N/A</definedName>
    <definedName name="цуа" localSheetId="9">#N/A</definedName>
    <definedName name="цуа" localSheetId="1">#N/A</definedName>
    <definedName name="цуа">#N/A</definedName>
    <definedName name="цупакувп">'[81]ИТ-бюджет'!$L$5:$L$98</definedName>
    <definedName name="черновик" localSheetId="2">#N/A</definedName>
    <definedName name="черновик" localSheetId="8">#N/A</definedName>
    <definedName name="черновик" localSheetId="9">#N/A</definedName>
    <definedName name="черновик" localSheetId="1">#N/A</definedName>
    <definedName name="черновик">#N/A</definedName>
    <definedName name="четвертый">#REF!</definedName>
    <definedName name="Ш_СК">[6]Ш_Передача_ЭЭ!$A$79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2">#N/A</definedName>
    <definedName name="щ" localSheetId="8">#N/A</definedName>
    <definedName name="щ" localSheetId="9">#N/A</definedName>
    <definedName name="щ" localSheetId="1">#N/A</definedName>
    <definedName name="щ">#N/A</definedName>
    <definedName name="ыаппр" localSheetId="2">#N/A</definedName>
    <definedName name="ыаппр" localSheetId="8">#N/A</definedName>
    <definedName name="ыаппр" localSheetId="9">#N/A</definedName>
    <definedName name="ыаппр" localSheetId="1">#N/A</definedName>
    <definedName name="ыаппр">#N/A</definedName>
    <definedName name="ыапр" localSheetId="2" hidden="1">{#N/A,#N/A,TRUE,"Лист1";#N/A,#N/A,TRUE,"Лист2";#N/A,#N/A,TRUE,"Лист3"}</definedName>
    <definedName name="ыапр" localSheetId="8" hidden="1">{#N/A,#N/A,TRUE,"Лист1";#N/A,#N/A,TRUE,"Лист2";#N/A,#N/A,TRUE,"Лист3"}</definedName>
    <definedName name="ыапр" localSheetId="9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2">#N/A</definedName>
    <definedName name="ыаупп" localSheetId="8">#N/A</definedName>
    <definedName name="ыаупп" localSheetId="9">#N/A</definedName>
    <definedName name="ыаупп" localSheetId="1">#N/A</definedName>
    <definedName name="ыаупп">#N/A</definedName>
    <definedName name="ыаыыа" localSheetId="2">#N/A</definedName>
    <definedName name="ыаыыа" localSheetId="8">#N/A</definedName>
    <definedName name="ыаыыа" localSheetId="9">#N/A</definedName>
    <definedName name="ыаыыа" localSheetId="1">#N/A</definedName>
    <definedName name="ыаыыа">#N/A</definedName>
    <definedName name="ыв" localSheetId="2">#N/A</definedName>
    <definedName name="ыв" localSheetId="8">#N/A</definedName>
    <definedName name="ыв" localSheetId="9">#N/A</definedName>
    <definedName name="ыв" localSheetId="1">#N/A</definedName>
    <definedName name="ыв">#N/A</definedName>
    <definedName name="ывпкывк" localSheetId="2">#N/A</definedName>
    <definedName name="ывпкывк" localSheetId="8">#N/A</definedName>
    <definedName name="ывпкывк" localSheetId="9">#N/A</definedName>
    <definedName name="ывпкывк" localSheetId="1">#N/A</definedName>
    <definedName name="ывпкывк">#N/A</definedName>
    <definedName name="ывпмьпь" localSheetId="2">#N/A</definedName>
    <definedName name="ывпмьпь" localSheetId="8">#N/A</definedName>
    <definedName name="ывпмьпь" localSheetId="9">#N/A</definedName>
    <definedName name="ывпмьпь" localSheetId="1">#N/A</definedName>
    <definedName name="ывпмьпь">#N/A</definedName>
    <definedName name="ымпы" localSheetId="2">#N/A</definedName>
    <definedName name="ымпы" localSheetId="8">#N/A</definedName>
    <definedName name="ымпы" localSheetId="9">#N/A</definedName>
    <definedName name="ымпы" localSheetId="1">#N/A</definedName>
    <definedName name="ымпы">#N/A</definedName>
    <definedName name="ыпр" localSheetId="2">#N/A</definedName>
    <definedName name="ыпр" localSheetId="8">#N/A</definedName>
    <definedName name="ыпр" localSheetId="9">#N/A</definedName>
    <definedName name="ыпр" localSheetId="1">#N/A</definedName>
    <definedName name="ыпр">#N/A</definedName>
    <definedName name="ыпыим" localSheetId="2" hidden="1">{#N/A,#N/A,TRUE,"Лист1";#N/A,#N/A,TRUE,"Лист2";#N/A,#N/A,TRUE,"Лист3"}</definedName>
    <definedName name="ыпыим" localSheetId="8" hidden="1">{#N/A,#N/A,TRUE,"Лист1";#N/A,#N/A,TRUE,"Лист2";#N/A,#N/A,TRUE,"Лист3"}</definedName>
    <definedName name="ыпыим" localSheetId="9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8" hidden="1">{#N/A,#N/A,TRUE,"Лист1";#N/A,#N/A,TRUE,"Лист2";#N/A,#N/A,TRUE,"Лист3"}</definedName>
    <definedName name="ыпыпми" localSheetId="9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8" hidden="1">{#N/A,#N/A,TRUE,"Лист1";#N/A,#N/A,TRUE,"Лист2";#N/A,#N/A,TRUE,"Лист3"}</definedName>
    <definedName name="ысчпи" localSheetId="9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8" hidden="1">{#N/A,#N/A,TRUE,"Лист1";#N/A,#N/A,TRUE,"Лист2";#N/A,#N/A,TRUE,"Лист3"}</definedName>
    <definedName name="ыуаы" localSheetId="9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2">#N/A</definedName>
    <definedName name="ыфса" localSheetId="8">#N/A</definedName>
    <definedName name="ыфса" localSheetId="9">#N/A</definedName>
    <definedName name="ыфса" localSheetId="1">#N/A</definedName>
    <definedName name="ыфса">#N/A</definedName>
    <definedName name="ыыыы" localSheetId="2">#N/A</definedName>
    <definedName name="ыыыы" localSheetId="8">#N/A</definedName>
    <definedName name="ыыыы" localSheetId="9">#N/A</definedName>
    <definedName name="ыыыы" localSheetId="1">#N/A</definedName>
    <definedName name="ыыыы">#N/A</definedName>
    <definedName name="ЬЬ">'[82]ИТОГИ  по Н,Р,Э,Q'!$A$2:$IV$4</definedName>
    <definedName name="ю" localSheetId="2">#N/A</definedName>
    <definedName name="ю" localSheetId="8">#N/A</definedName>
    <definedName name="ю" localSheetId="9">#N/A</definedName>
    <definedName name="ю" localSheetId="1">#N/A</definedName>
    <definedName name="ю">#N/A</definedName>
    <definedName name="ююююююю" localSheetId="2">#N/A</definedName>
    <definedName name="ююююююю" localSheetId="8">#N/A</definedName>
    <definedName name="ююююююю" localSheetId="9">#N/A</definedName>
    <definedName name="ююююююю" localSheetId="1">#N/A</definedName>
    <definedName name="ююююююю">#N/A</definedName>
    <definedName name="я" localSheetId="2">#N/A</definedName>
    <definedName name="я" localSheetId="8">#N/A</definedName>
    <definedName name="я" localSheetId="9">#N/A</definedName>
    <definedName name="я" localSheetId="1">#N/A</definedName>
    <definedName name="я">#N/A</definedName>
    <definedName name="янв">#REF!</definedName>
    <definedName name="янв2">#REF!</definedName>
    <definedName name="яя" localSheetId="2">#N/A</definedName>
    <definedName name="яя" localSheetId="8">#N/A</definedName>
    <definedName name="яя" localSheetId="9">#N/A</definedName>
    <definedName name="яя" localSheetId="1">#N/A</definedName>
    <definedName name="яя">#N/A</definedName>
    <definedName name="яяя" localSheetId="2">#N/A</definedName>
    <definedName name="яяя" localSheetId="8">#N/A</definedName>
    <definedName name="яяя" localSheetId="9">#N/A</definedName>
    <definedName name="яяя" localSheetId="1">#N/A</definedName>
    <definedName name="яяя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2" l="1"/>
  <c r="C18" i="7"/>
  <c r="D8" i="33"/>
  <c r="D16" i="33"/>
  <c r="D15" i="33"/>
  <c r="B15" i="33"/>
  <c r="D14" i="33"/>
  <c r="B14" i="33"/>
  <c r="C35" i="4"/>
  <c r="C28" i="4"/>
  <c r="C18" i="4"/>
  <c r="C9" i="4"/>
  <c r="C30" i="4"/>
  <c r="D13" i="11" l="1"/>
  <c r="D10" i="11"/>
  <c r="D11" i="11" s="1"/>
  <c r="D14" i="11" s="1"/>
  <c r="C25" i="4" l="1"/>
  <c r="C6" i="4"/>
  <c r="G57" i="35"/>
  <c r="F58" i="34"/>
  <c r="C7" i="5" s="1"/>
  <c r="I12" i="34" l="1"/>
  <c r="I13" i="34" s="1"/>
  <c r="I14" i="34" s="1"/>
  <c r="I15" i="34" s="1"/>
  <c r="I16" i="34" s="1"/>
  <c r="I17" i="34" s="1"/>
  <c r="I18" i="34" s="1"/>
  <c r="I19" i="34" s="1"/>
  <c r="I20" i="34" s="1"/>
  <c r="I21" i="34" s="1"/>
  <c r="I22" i="34" s="1"/>
  <c r="I23" i="34" s="1"/>
  <c r="I24" i="34" s="1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38" i="34" s="1"/>
  <c r="I39" i="34" s="1"/>
  <c r="I40" i="34" s="1"/>
  <c r="I41" i="34" s="1"/>
  <c r="I42" i="34" s="1"/>
  <c r="I43" i="34" s="1"/>
  <c r="I44" i="34" s="1"/>
  <c r="I45" i="34" s="1"/>
  <c r="I46" i="34" s="1"/>
  <c r="I47" i="34" s="1"/>
  <c r="I48" i="34" s="1"/>
  <c r="I49" i="34" s="1"/>
  <c r="I50" i="34" s="1"/>
  <c r="I51" i="34" s="1"/>
  <c r="I52" i="34" s="1"/>
  <c r="I53" i="34" s="1"/>
  <c r="I54" i="34" s="1"/>
  <c r="I55" i="34" s="1"/>
  <c r="I56" i="34" s="1"/>
  <c r="I57" i="34" s="1"/>
  <c r="I58" i="34" s="1"/>
  <c r="I59" i="23" l="1"/>
  <c r="I58" i="23"/>
  <c r="I57" i="23"/>
  <c r="P12" i="22" l="1"/>
  <c r="E44" i="35" l="1"/>
  <c r="P7" i="22" l="1"/>
  <c r="G19" i="26"/>
  <c r="C19" i="26"/>
  <c r="Q7" i="22"/>
  <c r="Q16" i="22"/>
  <c r="Q12" i="22"/>
  <c r="D29" i="33" s="1"/>
  <c r="Q17" i="22" l="1"/>
  <c r="I60" i="23"/>
  <c r="P16" i="22"/>
  <c r="P20" i="22" s="1"/>
  <c r="M14" i="22"/>
  <c r="F21" i="26" l="1"/>
  <c r="F20" i="26" s="1"/>
  <c r="C20" i="26" s="1"/>
  <c r="V12" i="22"/>
  <c r="C4" i="24" l="1"/>
  <c r="C48" i="7" l="1"/>
  <c r="C32" i="8"/>
  <c r="K10" i="35" l="1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56" i="35"/>
  <c r="K9" i="35"/>
  <c r="J57" i="35"/>
  <c r="K57" i="35" l="1"/>
  <c r="C12" i="5" s="1"/>
  <c r="C17" i="4" s="1"/>
  <c r="D9" i="33" s="1"/>
  <c r="C15" i="7" l="1"/>
  <c r="H60" i="23"/>
  <c r="B19" i="32" s="1"/>
  <c r="C35" i="8" l="1"/>
  <c r="D19" i="33"/>
  <c r="D14" i="30"/>
  <c r="C47" i="7"/>
  <c r="C30" i="7" l="1"/>
  <c r="C26" i="7" s="1"/>
  <c r="D13" i="33" s="1"/>
  <c r="E47" i="7"/>
  <c r="C25" i="8"/>
  <c r="P17" i="22" l="1"/>
  <c r="M7" i="22"/>
  <c r="AA23" i="26" l="1"/>
  <c r="D20" i="11" l="1"/>
  <c r="D19" i="11" s="1"/>
  <c r="F15" i="8"/>
  <c r="D8" i="31"/>
  <c r="D35" i="33" l="1"/>
  <c r="D35" i="31"/>
  <c r="D34" i="31" s="1"/>
  <c r="D33" i="31" s="1"/>
  <c r="R12" i="22"/>
  <c r="S13" i="24" l="1"/>
  <c r="T24" i="22"/>
  <c r="T27" i="22" s="1"/>
  <c r="T28" i="22" s="1"/>
  <c r="AB19" i="26"/>
  <c r="T19" i="26"/>
  <c r="Q20" i="22" l="1"/>
  <c r="Q19" i="22" l="1"/>
  <c r="D33" i="33"/>
  <c r="G21" i="26"/>
  <c r="D30" i="31"/>
  <c r="D42" i="31" s="1"/>
  <c r="G27" i="26" l="1"/>
  <c r="F31" i="11" l="1"/>
  <c r="G30" i="11"/>
  <c r="C33" i="7" l="1"/>
  <c r="C32" i="7" s="1"/>
  <c r="C21" i="7" s="1"/>
  <c r="E19" i="23" l="1"/>
  <c r="E20" i="23" l="1"/>
  <c r="B22" i="32" s="1"/>
  <c r="F38" i="21"/>
  <c r="D27" i="33" l="1"/>
  <c r="D4" i="36"/>
  <c r="I10" i="35"/>
  <c r="I11" i="35" s="1"/>
  <c r="I12" i="35" s="1"/>
  <c r="I13" i="35" s="1"/>
  <c r="I14" i="35" s="1"/>
  <c r="I15" i="35" s="1"/>
  <c r="I16" i="35" s="1"/>
  <c r="I17" i="35" s="1"/>
  <c r="I18" i="35" s="1"/>
  <c r="I19" i="35" s="1"/>
  <c r="I20" i="35" s="1"/>
  <c r="I21" i="35" s="1"/>
  <c r="I22" i="35" s="1"/>
  <c r="I23" i="35" s="1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I38" i="35" s="1"/>
  <c r="I39" i="35" s="1"/>
  <c r="I40" i="35" s="1"/>
  <c r="I41" i="35" s="1"/>
  <c r="I42" i="35" s="1"/>
  <c r="I43" i="35" s="1"/>
  <c r="I44" i="35" s="1"/>
  <c r="I45" i="35" s="1"/>
  <c r="I46" i="35" s="1"/>
  <c r="I47" i="35" s="1"/>
  <c r="I48" i="35" s="1"/>
  <c r="I49" i="35" s="1"/>
  <c r="I50" i="35" s="1"/>
  <c r="I51" i="35" s="1"/>
  <c r="I52" i="35" s="1"/>
  <c r="I53" i="35" s="1"/>
  <c r="I54" i="35" s="1"/>
  <c r="I55" i="35" l="1"/>
  <c r="I56" i="35" s="1"/>
  <c r="D5" i="36"/>
  <c r="D6" i="36" s="1"/>
  <c r="D7" i="36" s="1"/>
  <c r="B20" i="32"/>
  <c r="D12" i="33"/>
  <c r="D9" i="36" l="1"/>
  <c r="D10" i="36" s="1"/>
  <c r="D11" i="36" s="1"/>
  <c r="D12" i="36" s="1"/>
  <c r="D13" i="36" s="1"/>
  <c r="D14" i="36" s="1"/>
  <c r="D15" i="36" s="1"/>
  <c r="D16" i="36" s="1"/>
  <c r="D17" i="36" s="1"/>
  <c r="D18" i="36" s="1"/>
  <c r="D19" i="36" s="1"/>
  <c r="F19" i="32"/>
  <c r="F43" i="21"/>
  <c r="D20" i="36" l="1"/>
  <c r="D22" i="36" s="1"/>
  <c r="D23" i="36" s="1"/>
  <c r="D24" i="36" s="1"/>
  <c r="D25" i="36" s="1"/>
  <c r="D26" i="36" s="1"/>
  <c r="D27" i="36" s="1"/>
  <c r="D28" i="36" s="1"/>
  <c r="D29" i="36" s="1"/>
  <c r="D30" i="36" s="1"/>
  <c r="D31" i="36" s="1"/>
  <c r="D32" i="36" s="1"/>
  <c r="D34" i="36" s="1"/>
  <c r="D36" i="36" s="1"/>
  <c r="D37" i="36" s="1"/>
  <c r="D38" i="36" s="1"/>
  <c r="D39" i="36" s="1"/>
  <c r="D40" i="36" s="1"/>
  <c r="D41" i="36" s="1"/>
  <c r="D42" i="36" s="1"/>
  <c r="D43" i="36" s="1"/>
  <c r="D44" i="36" s="1"/>
  <c r="D45" i="36" s="1"/>
  <c r="D46" i="36" s="1"/>
  <c r="D47" i="36" s="1"/>
  <c r="D48" i="36" s="1"/>
  <c r="D49" i="36" s="1"/>
  <c r="D50" i="36" s="1"/>
  <c r="D51" i="36" s="1"/>
  <c r="D52" i="36" s="1"/>
  <c r="D53" i="36" s="1"/>
  <c r="D54" i="36" s="1"/>
  <c r="D55" i="36" s="1"/>
  <c r="D56" i="36" s="1"/>
  <c r="D57" i="36" s="1"/>
  <c r="D58" i="36" s="1"/>
  <c r="D59" i="36" s="1"/>
  <c r="D60" i="36" s="1"/>
  <c r="D61" i="36" s="1"/>
  <c r="D62" i="36" s="1"/>
  <c r="D36" i="31"/>
  <c r="D17" i="31"/>
  <c r="B7" i="31"/>
  <c r="C7" i="31" s="1"/>
  <c r="B5" i="30"/>
  <c r="C5" i="30" s="1"/>
  <c r="D11" i="33"/>
  <c r="D10" i="33" s="1"/>
  <c r="D21" i="26"/>
  <c r="E21" i="26"/>
  <c r="D16" i="26"/>
  <c r="E16" i="26"/>
  <c r="F16" i="26"/>
  <c r="G16" i="26"/>
  <c r="I11" i="26"/>
  <c r="J11" i="26"/>
  <c r="K11" i="26"/>
  <c r="L11" i="26"/>
  <c r="D11" i="26"/>
  <c r="E11" i="26"/>
  <c r="P11" i="26" s="1"/>
  <c r="F11" i="26"/>
  <c r="Q11" i="26" s="1"/>
  <c r="G11" i="26"/>
  <c r="R11" i="26" s="1"/>
  <c r="O11" i="26"/>
  <c r="H20" i="26"/>
  <c r="J19" i="26"/>
  <c r="I19" i="26"/>
  <c r="P19" i="26"/>
  <c r="L18" i="26"/>
  <c r="L21" i="26" s="1"/>
  <c r="L27" i="26" s="1"/>
  <c r="K18" i="26"/>
  <c r="J18" i="26"/>
  <c r="I18" i="26"/>
  <c r="R18" i="26"/>
  <c r="H15" i="26"/>
  <c r="M15" i="26" s="1"/>
  <c r="C15" i="26"/>
  <c r="L14" i="26"/>
  <c r="K14" i="26"/>
  <c r="J14" i="26"/>
  <c r="I14" i="26"/>
  <c r="R14" i="26"/>
  <c r="Q14" i="26"/>
  <c r="P14" i="26"/>
  <c r="O14" i="26"/>
  <c r="L13" i="26"/>
  <c r="L16" i="26" s="1"/>
  <c r="K13" i="26"/>
  <c r="J13" i="26"/>
  <c r="J16" i="26" s="1"/>
  <c r="I13" i="26"/>
  <c r="I16" i="26" s="1"/>
  <c r="R13" i="26"/>
  <c r="H10" i="26"/>
  <c r="F25" i="26"/>
  <c r="E25" i="26"/>
  <c r="E26" i="26" s="1"/>
  <c r="R8" i="26"/>
  <c r="P8" i="26"/>
  <c r="O8" i="26"/>
  <c r="H22" i="24"/>
  <c r="H20" i="24"/>
  <c r="L19" i="24"/>
  <c r="K19" i="24"/>
  <c r="J19" i="24"/>
  <c r="I19" i="24"/>
  <c r="H16" i="24"/>
  <c r="H14" i="24"/>
  <c r="H12" i="24"/>
  <c r="H11" i="24"/>
  <c r="H10" i="24"/>
  <c r="L7" i="24"/>
  <c r="K7" i="24"/>
  <c r="J7" i="24"/>
  <c r="I7" i="24"/>
  <c r="H7" i="24"/>
  <c r="M4" i="24"/>
  <c r="H4" i="24"/>
  <c r="M22" i="24"/>
  <c r="F19" i="24"/>
  <c r="C22" i="24"/>
  <c r="E19" i="24"/>
  <c r="C20" i="24"/>
  <c r="O19" i="24"/>
  <c r="G19" i="24"/>
  <c r="D19" i="24"/>
  <c r="C16" i="24"/>
  <c r="C14" i="24"/>
  <c r="C7" i="24" s="1"/>
  <c r="C12" i="24"/>
  <c r="M11" i="24"/>
  <c r="C11" i="24"/>
  <c r="M10" i="24"/>
  <c r="C10" i="24"/>
  <c r="E7" i="24"/>
  <c r="D7" i="24"/>
  <c r="G60" i="23"/>
  <c r="F60" i="23"/>
  <c r="H25" i="22"/>
  <c r="H20" i="22"/>
  <c r="L19" i="22"/>
  <c r="K19" i="22"/>
  <c r="J19" i="22"/>
  <c r="I19" i="22"/>
  <c r="H16" i="22"/>
  <c r="H14" i="22"/>
  <c r="H12" i="22"/>
  <c r="H11" i="22"/>
  <c r="H10" i="22"/>
  <c r="L7" i="22"/>
  <c r="K7" i="22"/>
  <c r="J7" i="22"/>
  <c r="I7" i="22"/>
  <c r="H7" i="22"/>
  <c r="L28" i="22"/>
  <c r="K28" i="22"/>
  <c r="P28" i="22"/>
  <c r="M26" i="22"/>
  <c r="G26" i="22"/>
  <c r="F26" i="22"/>
  <c r="E26" i="22"/>
  <c r="D26" i="22"/>
  <c r="M25" i="22"/>
  <c r="J28" i="22"/>
  <c r="F19" i="22"/>
  <c r="C25" i="22"/>
  <c r="E19" i="22"/>
  <c r="C20" i="22"/>
  <c r="O19" i="22"/>
  <c r="G19" i="22"/>
  <c r="C16" i="22"/>
  <c r="O7" i="22"/>
  <c r="G7" i="22"/>
  <c r="D7" i="22"/>
  <c r="C14" i="22"/>
  <c r="C7" i="22" s="1"/>
  <c r="M12" i="22"/>
  <c r="C12" i="22"/>
  <c r="M11" i="22"/>
  <c r="C11" i="22"/>
  <c r="M10" i="22"/>
  <c r="E7" i="22"/>
  <c r="C10" i="22"/>
  <c r="N7" i="22"/>
  <c r="F7" i="22"/>
  <c r="C11" i="5" l="1"/>
  <c r="C12" i="7"/>
  <c r="C11" i="7" s="1"/>
  <c r="H19" i="26"/>
  <c r="M19" i="26" s="1"/>
  <c r="D30" i="11"/>
  <c r="K16" i="26"/>
  <c r="J21" i="26"/>
  <c r="K21" i="26"/>
  <c r="I21" i="26"/>
  <c r="H19" i="24"/>
  <c r="C18" i="26"/>
  <c r="H9" i="26"/>
  <c r="M9" i="26" s="1"/>
  <c r="H13" i="26"/>
  <c r="C14" i="26"/>
  <c r="N14" i="26" s="1"/>
  <c r="H8" i="26"/>
  <c r="M8" i="26" s="1"/>
  <c r="G25" i="26"/>
  <c r="G26" i="26" s="1"/>
  <c r="Q9" i="26"/>
  <c r="C13" i="26"/>
  <c r="C16" i="26" s="1"/>
  <c r="O18" i="26"/>
  <c r="P9" i="26"/>
  <c r="Q8" i="26"/>
  <c r="O13" i="26"/>
  <c r="P18" i="26"/>
  <c r="O19" i="26"/>
  <c r="D25" i="26"/>
  <c r="D26" i="26" s="1"/>
  <c r="P13" i="26"/>
  <c r="H14" i="26"/>
  <c r="M14" i="26" s="1"/>
  <c r="F26" i="26"/>
  <c r="H18" i="26"/>
  <c r="R9" i="26"/>
  <c r="Q13" i="26"/>
  <c r="Q18" i="26"/>
  <c r="C8" i="26"/>
  <c r="C9" i="26"/>
  <c r="O9" i="26"/>
  <c r="C10" i="26"/>
  <c r="C19" i="24"/>
  <c r="H19" i="22"/>
  <c r="C26" i="22"/>
  <c r="F7" i="24"/>
  <c r="N7" i="24"/>
  <c r="G7" i="24"/>
  <c r="O7" i="24"/>
  <c r="N19" i="24"/>
  <c r="D24" i="31"/>
  <c r="D19" i="22"/>
  <c r="C19" i="22" s="1"/>
  <c r="Q27" i="22"/>
  <c r="Q28" i="22" s="1"/>
  <c r="N28" i="22"/>
  <c r="I28" i="22"/>
  <c r="N19" i="22"/>
  <c r="O28" i="22"/>
  <c r="C16" i="7" l="1"/>
  <c r="N18" i="26"/>
  <c r="C21" i="26"/>
  <c r="H21" i="26"/>
  <c r="F30" i="11"/>
  <c r="D31" i="11"/>
  <c r="H16" i="26"/>
  <c r="M13" i="26"/>
  <c r="D19" i="30"/>
  <c r="D18" i="30"/>
  <c r="H11" i="26"/>
  <c r="M11" i="26" s="1"/>
  <c r="N13" i="26"/>
  <c r="C11" i="26"/>
  <c r="N11" i="26" s="1"/>
  <c r="N16" i="26"/>
  <c r="O15" i="26"/>
  <c r="P15" i="26"/>
  <c r="M18" i="26"/>
  <c r="P16" i="26"/>
  <c r="C25" i="26"/>
  <c r="C26" i="26" s="1"/>
  <c r="N9" i="26"/>
  <c r="O16" i="26"/>
  <c r="N8" i="26"/>
  <c r="R15" i="26"/>
  <c r="N10" i="26"/>
  <c r="R16" i="26"/>
  <c r="N15" i="26"/>
  <c r="M10" i="26"/>
  <c r="Q15" i="26"/>
  <c r="Q16" i="26"/>
  <c r="G31" i="11" l="1"/>
  <c r="D6" i="33"/>
  <c r="D34" i="11"/>
  <c r="R20" i="26"/>
  <c r="O20" i="26"/>
  <c r="P20" i="26"/>
  <c r="P21" i="26"/>
  <c r="O21" i="26"/>
  <c r="P10" i="26"/>
  <c r="Q10" i="26"/>
  <c r="O10" i="26"/>
  <c r="R10" i="26"/>
  <c r="D45" i="11" l="1"/>
  <c r="D46" i="11" s="1"/>
  <c r="C13" i="4"/>
  <c r="D37" i="33"/>
  <c r="D7" i="33"/>
  <c r="D18" i="33" s="1"/>
  <c r="D20" i="33" s="1"/>
  <c r="D25" i="33" s="1"/>
  <c r="M16" i="26"/>
  <c r="C15" i="4" l="1"/>
  <c r="C10" i="7" s="1"/>
  <c r="C8" i="7"/>
  <c r="F44" i="21"/>
  <c r="G43" i="21"/>
  <c r="G42" i="21"/>
  <c r="G41" i="21"/>
  <c r="G40" i="21"/>
  <c r="F39" i="21"/>
  <c r="G38" i="21"/>
  <c r="G37" i="21"/>
  <c r="G36" i="21"/>
  <c r="G35" i="21"/>
  <c r="G34" i="21"/>
  <c r="G33" i="21"/>
  <c r="G32" i="21"/>
  <c r="G31" i="21"/>
  <c r="G30" i="21"/>
  <c r="G29" i="21"/>
  <c r="F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B7" i="21"/>
  <c r="C7" i="21" s="1"/>
  <c r="D7" i="21" s="1"/>
  <c r="E7" i="21" s="1"/>
  <c r="F7" i="21" s="1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B7" i="20"/>
  <c r="C7" i="20" s="1"/>
  <c r="D7" i="20" s="1"/>
  <c r="E7" i="20" s="1"/>
  <c r="F7" i="20" s="1"/>
  <c r="C39" i="7" l="1"/>
  <c r="C43" i="7" s="1"/>
  <c r="D9" i="30" s="1"/>
  <c r="G50" i="20"/>
  <c r="G39" i="21"/>
  <c r="G28" i="21"/>
  <c r="F45" i="21"/>
  <c r="G44" i="21"/>
  <c r="G45" i="21" s="1"/>
  <c r="D15" i="30" l="1"/>
  <c r="C20" i="8"/>
  <c r="D11" i="30" l="1"/>
  <c r="C39" i="4" l="1"/>
  <c r="C44" i="4" s="1"/>
  <c r="D20" i="30" l="1"/>
  <c r="D10" i="30"/>
  <c r="D6" i="30" l="1"/>
  <c r="E11" i="30" s="1"/>
  <c r="D21" i="30"/>
  <c r="D17" i="30" s="1"/>
  <c r="D16" i="30" l="1"/>
  <c r="T12" i="22"/>
  <c r="M16" i="22"/>
  <c r="M17" i="22" s="1"/>
  <c r="D23" i="31"/>
  <c r="P19" i="22" l="1"/>
  <c r="E8" i="31"/>
  <c r="D31" i="31"/>
  <c r="D29" i="31"/>
  <c r="M20" i="22"/>
  <c r="D30" i="30" l="1"/>
  <c r="D27" i="30" s="1"/>
  <c r="B32" i="32" s="1"/>
  <c r="C32" i="32" s="1"/>
  <c r="D30" i="33"/>
  <c r="D31" i="33" s="1"/>
  <c r="D21" i="33" s="1"/>
  <c r="M19" i="22"/>
  <c r="C45" i="7" s="1"/>
  <c r="C46" i="7" s="1"/>
  <c r="D28" i="31"/>
  <c r="D27" i="31" s="1"/>
  <c r="E41" i="31"/>
  <c r="D41" i="31"/>
  <c r="D32" i="33" l="1"/>
  <c r="AA22" i="26"/>
  <c r="D40" i="31"/>
  <c r="D39" i="31" s="1"/>
  <c r="D37" i="31" s="1"/>
  <c r="B31" i="32" s="1"/>
  <c r="C31" i="32" s="1"/>
  <c r="D24" i="33"/>
  <c r="M20" i="26" l="1"/>
  <c r="R21" i="26" l="1"/>
  <c r="N20" i="26"/>
  <c r="N19" i="26"/>
  <c r="R19" i="26"/>
  <c r="Q19" i="26"/>
  <c r="N21" i="26"/>
  <c r="M21" i="26"/>
  <c r="Q21" i="26"/>
  <c r="Q20" i="26"/>
  <c r="R27" i="26" l="1"/>
  <c r="P14" i="24"/>
  <c r="P16" i="24" s="1"/>
  <c r="M16" i="24" s="1"/>
  <c r="P12" i="24"/>
  <c r="N27" i="26"/>
  <c r="Q12" i="24"/>
  <c r="Q7" i="24" l="1"/>
  <c r="Q20" i="24" s="1"/>
  <c r="Q19" i="24" s="1"/>
  <c r="S12" i="24"/>
  <c r="M12" i="24"/>
  <c r="M14" i="24"/>
  <c r="M7" i="24" s="1"/>
  <c r="M17" i="24" s="1"/>
  <c r="P7" i="24"/>
  <c r="P20" i="24"/>
  <c r="S14" i="24"/>
  <c r="E25" i="30" l="1"/>
  <c r="B24" i="32"/>
  <c r="P19" i="24"/>
  <c r="D28" i="33"/>
  <c r="M20" i="24"/>
  <c r="B23" i="32"/>
  <c r="P17" i="24"/>
  <c r="M19" i="24" l="1"/>
  <c r="D25" i="30"/>
  <c r="D23" i="33" l="1"/>
  <c r="D22" i="30"/>
  <c r="B30" i="32" s="1"/>
  <c r="C30" i="32" s="1"/>
  <c r="D22" i="33"/>
</calcChain>
</file>

<file path=xl/sharedStrings.xml><?xml version="1.0" encoding="utf-8"?>
<sst xmlns="http://schemas.openxmlformats.org/spreadsheetml/2006/main" count="1523" uniqueCount="779">
  <si>
    <t>п.п.</t>
  </si>
  <si>
    <t>Показатели</t>
  </si>
  <si>
    <t>Ед. изм.</t>
  </si>
  <si>
    <t>ВН</t>
  </si>
  <si>
    <t>СН1</t>
  </si>
  <si>
    <t>СН11</t>
  </si>
  <si>
    <t>НН</t>
  </si>
  <si>
    <t>Всего</t>
  </si>
  <si>
    <t>1.</t>
  </si>
  <si>
    <t>1.1.</t>
  </si>
  <si>
    <t>МВА</t>
  </si>
  <si>
    <t>1.2.</t>
  </si>
  <si>
    <t>1.3.</t>
  </si>
  <si>
    <t>1.4.</t>
  </si>
  <si>
    <t>км</t>
  </si>
  <si>
    <t>%</t>
  </si>
  <si>
    <t>2.</t>
  </si>
  <si>
    <t>3.</t>
  </si>
  <si>
    <t>4.</t>
  </si>
  <si>
    <t>Итого</t>
  </si>
  <si>
    <t>из смежной сети, всего</t>
  </si>
  <si>
    <t>в том числе из сети</t>
  </si>
  <si>
    <t>от других поставщиков (в т.ч. с оптового рынка)</t>
  </si>
  <si>
    <t>Потери электроэнергии в сети</t>
  </si>
  <si>
    <t>Расход электроэнергии на производственные и хозяйственные нужды</t>
  </si>
  <si>
    <t>Полезный отпуск из сети</t>
  </si>
  <si>
    <t>в т.ч.</t>
  </si>
  <si>
    <t>4.1.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</si>
  <si>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</si>
  <si>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</si>
  <si>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</si>
  <si>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</si>
  <si>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</si>
  <si>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</si>
  <si>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МВт</t>
  </si>
  <si>
    <t>Поступление мощности в сеть, ВСЕГО</t>
  </si>
  <si>
    <t>Потери в сети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</si>
  <si>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</si>
  <si>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</si>
  <si>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потребителей оптового рынка</t>
  </si>
  <si>
    <t>в другие организации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</si>
  <si>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</si>
  <si>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</si>
  <si>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</si>
  <si>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</si>
  <si>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</si>
  <si>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</si>
  <si>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5.</t>
  </si>
  <si>
    <t>Энергия</t>
  </si>
  <si>
    <t>5.1.</t>
  </si>
  <si>
    <t>5.2.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</si>
  <si>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</si>
  <si>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</si>
  <si>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</si>
  <si>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</si>
  <si>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</si>
  <si>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</si>
  <si>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</si>
  <si>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всего, в том числе:</t>
  </si>
  <si>
    <t>9.1.</t>
  </si>
  <si>
    <t>Целевые средства на НИОКР</t>
  </si>
  <si>
    <t>9.2.</t>
  </si>
  <si>
    <t>Средства на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</si>
  <si>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</si>
  <si>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</si>
  <si>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</si>
  <si>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</si>
  <si>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</si>
  <si>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</si>
  <si>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</si>
  <si>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</si>
  <si>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</si>
  <si>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</si>
  <si>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</si>
  <si>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</si>
  <si>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9.7.2.</t>
  </si>
  <si>
    <t>Налог на пользователей автодорог</t>
  </si>
  <si>
    <t>9.8.</t>
  </si>
  <si>
    <t>Другие затраты, относимые на себестоимость продукции, всего</t>
  </si>
  <si>
    <t>9.8.1.</t>
  </si>
  <si>
    <t>Арендная плата</t>
  </si>
  <si>
    <t>9.8.2.</t>
  </si>
  <si>
    <t>9.8.3.</t>
  </si>
  <si>
    <t>иные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</si>
  <si>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</si>
  <si>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</si>
  <si>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</si>
  <si>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</si>
  <si>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</si>
  <si>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</si>
  <si>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</si>
  <si>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</si>
  <si>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в том числе:</t>
  </si>
  <si>
    <t>13.1.</t>
  </si>
  <si>
    <t>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</si>
  <si>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</si>
  <si>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</si>
  <si>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</si>
  <si>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</si>
  <si>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</si>
  <si>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</si>
  <si>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</si>
  <si>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>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</si>
  <si>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</si>
  <si>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</si>
  <si>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</si>
  <si>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</si>
  <si>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</si>
  <si>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</si>
  <si>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</si>
  <si>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>- прочая продукция</t>
  </si>
  <si>
    <t>Расчет амортизационных отчислений</t>
  </si>
  <si>
    <t>тыс. руб.</t>
  </si>
  <si>
    <t>Калькуляция расходов, связанных с передачей</t>
  </si>
  <si>
    <t>Калькуляционные статьи затрат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</si>
  <si>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</si>
  <si>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</si>
  <si>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 нужды с оплаты производственных рабочих</t>
  </si>
  <si>
    <t>Расходы по содержанию и эксплуатации оборудования, в том числе:</t>
  </si>
  <si>
    <t>амортизация производственного оборудования</t>
  </si>
  <si>
    <t>отчисления в ремонтный фонд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</si>
  <si>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</si>
  <si>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</si>
  <si>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</si>
  <si>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>Общехозяйственные расходы, всего в том числе:</t>
  </si>
  <si>
    <t>7.1.</t>
  </si>
  <si>
    <t>7.2.</t>
  </si>
  <si>
    <t>7.3.</t>
  </si>
  <si>
    <t>Плата за предельно допустимые выбросы (сбросы) загрязняющих веществ</t>
  </si>
  <si>
    <t>7.4.</t>
  </si>
  <si>
    <t>Отчисления в ремонтный фонд в случае его формирования</t>
  </si>
  <si>
    <t>7.5.</t>
  </si>
  <si>
    <t>- налог на землю</t>
  </si>
  <si>
    <t>7.6.</t>
  </si>
  <si>
    <t>7.6.1.</t>
  </si>
  <si>
    <t>Итого производственные расходы</t>
  </si>
  <si>
    <t>Полезный отпуск электроэнергии, млн. кВт.ч</t>
  </si>
  <si>
    <t>Удельные расходы, руб./тыс. кВт.ч</t>
  </si>
  <si>
    <t>Условно-постоянные затраты, в том числе:</t>
  </si>
  <si>
    <t>Сумма общехозяйственных расходов</t>
  </si>
  <si>
    <t>14.</t>
  </si>
  <si>
    <t>Расчет балансовой прибыли, принимаемой при установлении</t>
  </si>
  <si>
    <t>Наименование</t>
  </si>
  <si>
    <t>Прибыль на развитие производства</t>
  </si>
  <si>
    <t>- капитальные вложения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</si>
  <si>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</si>
  <si>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</si>
  <si>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</si>
  <si>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</si>
  <si>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</si>
  <si>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</si>
  <si>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(с расшифровкой)</t>
  </si>
  <si>
    <t>Прибыль, облагаемая налогом</t>
  </si>
  <si>
    <t>Налоги, сборы, платежи - всего</t>
  </si>
  <si>
    <t>- на прибыль</t>
  </si>
  <si>
    <t>- на имущество</t>
  </si>
  <si>
    <t>- плата за выбросы загрязняющих веществ</t>
  </si>
  <si>
    <t>- другие налоги и обязательные сборы и платежи (с расшифровкой)</t>
  </si>
  <si>
    <t>Прибыль от товарной продукции, в том числе</t>
  </si>
  <si>
    <t>Единицы измерения</t>
  </si>
  <si>
    <t>СН</t>
  </si>
  <si>
    <t>в т.ч. СН1</t>
  </si>
  <si>
    <t>2.1.</t>
  </si>
  <si>
    <t>2.2.</t>
  </si>
  <si>
    <t>2.3.</t>
  </si>
  <si>
    <t>5.3.</t>
  </si>
  <si>
    <t>руб./МВт.ч</t>
  </si>
  <si>
    <t>6.1.</t>
  </si>
  <si>
    <t>6.2.</t>
  </si>
  <si>
    <t>6.3.</t>
  </si>
  <si>
    <t>Отпуск электрической энергии в сеть с учетом величины сальдо-перетока электроэнергии</t>
  </si>
  <si>
    <t>3.1.</t>
  </si>
  <si>
    <t>3.2.</t>
  </si>
  <si>
    <t>3.3.</t>
  </si>
  <si>
    <t>Полезный отпуск электрической энергии</t>
  </si>
  <si>
    <t>Расходы на компенсацию потерь</t>
  </si>
  <si>
    <t>N</t>
  </si>
  <si>
    <t>Численность</t>
  </si>
  <si>
    <t>Численность ППП</t>
  </si>
  <si>
    <t>чел.</t>
  </si>
  <si>
    <t>Средняя оплата труда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</si>
  <si>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</si>
  <si>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</si>
  <si>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</si>
  <si>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</si>
  <si>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2.4.</t>
  </si>
  <si>
    <t>Средняя ступень оплаты</t>
  </si>
  <si>
    <t>2.5.</t>
  </si>
  <si>
    <t>Тарифный коэффициент, соответствующий ступени по оплате труда</t>
  </si>
  <si>
    <t>2.6.</t>
  </si>
  <si>
    <t>Среднемесячная тарифная ставка ППП</t>
  </si>
  <si>
    <t>- " -</t>
  </si>
  <si>
    <t>2.7.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</si>
  <si>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</si>
  <si>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</si>
  <si>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</si>
  <si>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</si>
  <si>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</si>
  <si>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</si>
  <si>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</si>
  <si>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</si>
  <si>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</si>
  <si>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</si>
  <si>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</si>
  <si>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</si>
  <si>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</si>
  <si>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</si>
  <si>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</si>
  <si>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</si>
  <si>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</si>
  <si>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</si>
  <si>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</si>
  <si>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</si>
  <si>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</si>
  <si>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</si>
  <si>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</si>
  <si>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Расчет средств на оплату труда ППП (включенного в себестоимость)</t>
  </si>
  <si>
    <t>Льготный проезд к месту отдыха</t>
  </si>
  <si>
    <t>По Постановлению от 03.11.94 N 1206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</si>
  <si>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</si>
  <si>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</si>
  <si>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</si>
  <si>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</si>
  <si>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4.4.</t>
  </si>
  <si>
    <t>4.5.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</si>
  <si>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</si>
  <si>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</si>
  <si>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</si>
  <si>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</si>
  <si>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</si>
  <si>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>тыс.</t>
  </si>
  <si>
    <t>Итого средства на потребление</t>
  </si>
  <si>
    <t>Среднемесячный доход на 1 работника</t>
  </si>
  <si>
    <t>ТП-91ЭП</t>
  </si>
  <si>
    <t>№ п/п</t>
  </si>
  <si>
    <t>7.6.3.</t>
  </si>
  <si>
    <t>7.6.4.</t>
  </si>
  <si>
    <t>Группа потребителей</t>
  </si>
  <si>
    <t>Число часов использования, час</t>
  </si>
  <si>
    <t>п/п</t>
  </si>
  <si>
    <t>Базовые потребители</t>
  </si>
  <si>
    <t>Потребитель 1</t>
  </si>
  <si>
    <t>Население</t>
  </si>
  <si>
    <t>Прочие потребители</t>
  </si>
  <si>
    <t>ООО "ИНКОМ"</t>
  </si>
  <si>
    <t>Объем подстанций 35-1150 кВ, трансформаторных подстанций (ТП), комплексных трансформаторных</t>
  </si>
  <si>
    <t>подстанций (КТП) и распределительных пунктов(РП) 0,4-20 кВ в условных единицах.</t>
  </si>
  <si>
    <t>Единица измерения</t>
  </si>
  <si>
    <t>Напряжение, кВ</t>
  </si>
  <si>
    <t>Количество условных единиц (у) на единицу измерения</t>
  </si>
  <si>
    <t>Количество единиц измерения</t>
  </si>
  <si>
    <t>Объем условных единиц</t>
  </si>
  <si>
    <t>у/ед.изм.</t>
  </si>
  <si>
    <t>ед.изм.</t>
  </si>
  <si>
    <t>у</t>
  </si>
  <si>
    <t>7=5*6</t>
  </si>
  <si>
    <t>Подстанция</t>
  </si>
  <si>
    <t>П/ст</t>
  </si>
  <si>
    <t>400 - 500</t>
  </si>
  <si>
    <t>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</si>
  <si>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</si>
  <si>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</si>
  <si>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</si>
  <si>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</si>
  <si>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</si>
  <si>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</si>
  <si>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</si>
  <si>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</si>
  <si>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</si>
  <si>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</si>
  <si>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</si>
  <si>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</si>
  <si>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</si>
  <si>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</si>
  <si>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</si>
  <si>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</si>
  <si>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</si>
  <si>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>Однотрансфор-маторная подстанция 34/0,4 кВ</t>
  </si>
  <si>
    <t>п/ст</t>
  </si>
  <si>
    <t>35/0,4</t>
  </si>
  <si>
    <t>-</t>
  </si>
  <si>
    <t>Таблица № П2.1</t>
  </si>
  <si>
    <t>Система условных единиц для распределения общей суммы тарифной выручки по классам напряжения.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</si>
  <si>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опор.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</si>
  <si>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</si>
  <si>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</si>
  <si>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</si>
  <si>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</si>
  <si>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у/100км</t>
  </si>
  <si>
    <t>7 = 5 * 6 / 100</t>
  </si>
  <si>
    <t>ВЛЭП</t>
  </si>
  <si>
    <t>металл</t>
  </si>
  <si>
    <t>400-500</t>
  </si>
  <si>
    <t>ж/бетон</t>
  </si>
  <si>
    <t>дерево</t>
  </si>
  <si>
    <t>110-150</t>
  </si>
  <si>
    <t>КЛЭП</t>
  </si>
  <si>
    <t>ВН, всего</t>
  </si>
  <si>
    <t>дерево на ж/б пасынках</t>
  </si>
  <si>
    <t>ж/бетон, металл</t>
  </si>
  <si>
    <t>20 -35</t>
  </si>
  <si>
    <t>3 - 10</t>
  </si>
  <si>
    <t>СН1 СН2, всего</t>
  </si>
  <si>
    <t>0,4 кВ</t>
  </si>
  <si>
    <t>до 1 кВ</t>
  </si>
  <si>
    <t>НН, всего</t>
  </si>
  <si>
    <t>Таблица № П1.4.</t>
  </si>
  <si>
    <t>тыс. кВтч</t>
  </si>
  <si>
    <t>Поступление эл.энергии в сеть, ВСЕГО</t>
  </si>
  <si>
    <t xml:space="preserve">ВН </t>
  </si>
  <si>
    <t>СН2</t>
  </si>
  <si>
    <t>от электростанций ПЭ или ЭСО</t>
  </si>
  <si>
    <t>поступление эл.энергии от других организаций</t>
  </si>
  <si>
    <t>то же в % (п.1.1./п.1.3.)</t>
  </si>
  <si>
    <t xml:space="preserve">4. </t>
  </si>
  <si>
    <t>в т.ч. собственным потребителям ЭСО</t>
  </si>
  <si>
    <t>сальдо переток в другие организации (транзит)</t>
  </si>
  <si>
    <t>Баланс электрической энергии по сетям ВН, СН1,СН11 и НН ООО "ИНКОМ"</t>
  </si>
  <si>
    <t>Приложение 3</t>
  </si>
  <si>
    <t>Информация о территориальной сетевой организации</t>
  </si>
  <si>
    <t>Наименование организации полное</t>
  </si>
  <si>
    <t>Наименование организации сокращенное (при наличии)</t>
  </si>
  <si>
    <t>ИНН</t>
  </si>
  <si>
    <t>КПП</t>
  </si>
  <si>
    <t>Огранизационно-правовая форма</t>
  </si>
  <si>
    <t>Адрес официального сайта в сети Интернет</t>
  </si>
  <si>
    <t xml:space="preserve">Выделенный абонентский номер для обращений потребителей услуг по передаче электроэнергии и (или) технологическому присоединению </t>
  </si>
  <si>
    <t>Информация о силовых трансформаторах, находящихся во владении территориальной сетевой организации</t>
  </si>
  <si>
    <t>Объект, в котором установлен трансформатор (ПС,ТП)</t>
  </si>
  <si>
    <t>Наименование муниципального образования, на территории которого расположен объект</t>
  </si>
  <si>
    <t>Технический паспорт транформатора</t>
  </si>
  <si>
    <t>Установленная (номинальная) мощность трансформатора, МВА</t>
  </si>
  <si>
    <t>Документ, подтверждающий право владения трансформатором</t>
  </si>
  <si>
    <t>Основание владения (собственность, аренда, хоз. ведение, прочее)</t>
  </si>
  <si>
    <t>Реквизиты (номер, дата)</t>
  </si>
  <si>
    <t>Срок действия</t>
  </si>
  <si>
    <t>…</t>
  </si>
  <si>
    <t>ИТОГО</t>
  </si>
  <si>
    <t>Информация о линиях электропередач, находящихся во владении территориальной сетевой организации</t>
  </si>
  <si>
    <t>Диспетчерское наименование ЛЭП</t>
  </si>
  <si>
    <t>Тип ЛЭП (воздушная, кабельная)</t>
  </si>
  <si>
    <t>Паспорт ЛЭП</t>
  </si>
  <si>
    <t>Протяженность ЛЭП, км</t>
  </si>
  <si>
    <t>Руководитель организации</t>
  </si>
  <si>
    <t>(Ф.И.О. руководителя)</t>
  </si>
  <si>
    <t>(подпись)</t>
  </si>
  <si>
    <t>Таблица № П1.5.</t>
  </si>
  <si>
    <t>от ПЭ и ЭСО</t>
  </si>
  <si>
    <t>в т.ч. заявленная (расчетная) мощность собственных потребителей, пользующихся региональными электрическими сетями</t>
  </si>
  <si>
    <t xml:space="preserve">Электрическая мощность по диапазонам напряжения ООО "ИНКОМ" </t>
  </si>
  <si>
    <t>СНI</t>
  </si>
  <si>
    <t>СНII</t>
  </si>
  <si>
    <t>Таблица № П1.6</t>
  </si>
  <si>
    <t>№</t>
  </si>
  <si>
    <t>Объем полезного отпуска электроэнергии, тыс.кВтч.</t>
  </si>
  <si>
    <t>Заявленная (расчетная ) мощность</t>
  </si>
  <si>
    <t xml:space="preserve">Доля потребления на разных диапазонах напряжений, % </t>
  </si>
  <si>
    <t xml:space="preserve">Всего </t>
  </si>
  <si>
    <t xml:space="preserve">Итого </t>
  </si>
  <si>
    <t>Структура полезного отпуска электрической энергии (мощности) по группам потребителей ООО "ИНКОМ"</t>
  </si>
  <si>
    <t>Смета расходов по передаче электрической энергии по сетям ООО "ИНКОМ"</t>
  </si>
  <si>
    <t>на восстановление основных производственных фондов ООО "ИНКОМ"</t>
  </si>
  <si>
    <t>Таблица № П 2.2</t>
  </si>
  <si>
    <t>Таблица № П1.17</t>
  </si>
  <si>
    <t>Таблица № П1.15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</si>
  <si>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</si>
  <si>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</si>
  <si>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</si>
  <si>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стоимость основных производственных фондов</t>
  </si>
  <si>
    <t>Средняя норма амортизации</t>
  </si>
  <si>
    <t>Сумма амортизационных отчислений</t>
  </si>
  <si>
    <t>9.8.1.1</t>
  </si>
  <si>
    <t>9.8.1.2</t>
  </si>
  <si>
    <t xml:space="preserve">Аренда  объектов электроэнергетики
</t>
  </si>
  <si>
    <t>Аренда офисного помещения</t>
  </si>
  <si>
    <t>Расходы на обеспечение нормальных условий труда и мер по технике безопасности</t>
  </si>
  <si>
    <t>Расчет расходов на оплату труда ООО "ИНКОМ"</t>
  </si>
  <si>
    <t>Таблица № П1.16</t>
  </si>
  <si>
    <t>Таблица № П1.18.2</t>
  </si>
  <si>
    <t>электрической энергии ООО "ИНКОМ"</t>
  </si>
  <si>
    <t>7.6.2.</t>
  </si>
  <si>
    <t>Другие затраты, относимые на себестоимость продукции всего, в том числе:</t>
  </si>
  <si>
    <t>Арендная объектов электроэнергетики</t>
  </si>
  <si>
    <t>тарифов на передачу электрической энергии ООО "ИНКОМ"</t>
  </si>
  <si>
    <t>тыс.руб.</t>
  </si>
  <si>
    <t>Таблица № П1.21.3</t>
  </si>
  <si>
    <t>г. Воронеж, ул. Загоровского, 1</t>
  </si>
  <si>
    <t>собственность</t>
  </si>
  <si>
    <t>договор КП</t>
  </si>
  <si>
    <t>№2 от 22.09.2021</t>
  </si>
  <si>
    <t>КТП-11</t>
  </si>
  <si>
    <t>г. Воронеж, ул. ж/м Олимпийский, 17</t>
  </si>
  <si>
    <t>№3 от 22.09.2021</t>
  </si>
  <si>
    <t>Общество с ограниченной ответственностью</t>
  </si>
  <si>
    <t>www.inkom36.ru</t>
  </si>
  <si>
    <t>Кабельная линия 6 кВ от РП-6 кВ ТЦ "Московский" до 4БКТП 2КЛ ААБл 2(3х240)</t>
  </si>
  <si>
    <t>г. Воронеж, ул. Шишкова, 140б</t>
  </si>
  <si>
    <t>кабельная</t>
  </si>
  <si>
    <t>Договор купли-продажи</t>
  </si>
  <si>
    <t>2КЛ 10кВ. от РУ-10кВ СШ-1 РП-11ЭП до кабельной соединительной муфты по адресу: г. Воронеж ул. Шишкова 140бКЛ-10кВ. ААБл 3х120</t>
  </si>
  <si>
    <t>2КЛ 10кВ. от кабельной соединительной муфты до РУ-10кВ КТП-11 по адресу: г. Воронеж ул. Шишкова 140бКЛ-10кВ. ААБл 3х120</t>
  </si>
  <si>
    <t xml:space="preserve">2КЛ АВБбШВнг LS-3 5х185 от РУ-0,4кВ. ТП-91ЭП до ГРЩ1.1 </t>
  </si>
  <si>
    <t xml:space="preserve">2КЛ АВБбШВнг LS-2 5х185 от РУ-0,4кВ. ТП-91ЭП до ГРЩ1.2 </t>
  </si>
  <si>
    <t xml:space="preserve">2КЛ АВБбШВнг LS-4 5х240 от РУ-0,4кВ. ТП-91ЭП до ГРЩ2.1 </t>
  </si>
  <si>
    <t>2КЛ АВВГнг LS-4 5х185 от РУ-0,4кВ. ТП-91ЭП до ГРЩ2.2</t>
  </si>
  <si>
    <t xml:space="preserve">2КЛ АВБбШВнг LS-4 5х185 от РУ-0,4кВ. ТП-91ЭП до ГРЩ3 </t>
  </si>
  <si>
    <t>2КЛ АВБбШВнг LS 5х240 от РУ-0,4кВ. ТП-91ЭП до ВРУ Паблика Фитнес</t>
  </si>
  <si>
    <t xml:space="preserve">2КЛ АВБбШВнг LS-3 5х185 от РУ-0,4кВ. ТП-91ЭП до ГРЩ4 </t>
  </si>
  <si>
    <t xml:space="preserve">2КЛ АВБбШВнг LS 5х185 от РУ-0,4кВ. ТП-91ЭП до ГРЩ5 </t>
  </si>
  <si>
    <t>2КЛ АВБбШВнг LS-3 5х240 от РУ-0,4кВ. ТП-91ЭП до ГРЩ6</t>
  </si>
  <si>
    <t>2КЛ АВБбШВнг LS 5х185 от РУ-0,4кВ. ТП-91ЭП до ВРУ паркинг Пять столиц</t>
  </si>
  <si>
    <t>2КЛ 0,4кВ. от КТП-11 до ВРУ по адресу: ж/м Олимпийский 17/5 2АВБбШв 5Х185</t>
  </si>
  <si>
    <t>2КЛ 0,4кВ. от КТП-11 до ВРУ по адресу: ж/м Олимпийский 17/6 АВБбШв 5Х185</t>
  </si>
  <si>
    <t>2КЛ 0,4кВ. от КТП-11 до ВРУ по адресу: ж/м Олимпийский 17/7 АВБбШв 5Х185</t>
  </si>
  <si>
    <t>2КЛ 0,4кВ. от КТП-11 до ВРУ по адресу: ж/м Олимпийский 17/8 3АВВГнгls 5х185</t>
  </si>
  <si>
    <t>2КЛ 0,4кВ. от КТП-11 до ВРУ по адресу: ж/м Олимпийский 17/8 3АВБбШв 5Х185</t>
  </si>
  <si>
    <t>2КЛ 0,4кВ. от КТП-11 до ВРУ по адресу: ж/м Олимпийский 17/9 2АВБбШв 5Х185</t>
  </si>
  <si>
    <t>2КЛ 0,4кВ. от КТП-11 до ВРУ по адресу: ж/м Олимпийский 17/9 2АВВГнгls 5х185</t>
  </si>
  <si>
    <t>2КЛ 0,4кВ. от КТП-11 до ВРУ по адресу: ж/м Олимпийский 17/10 2АВБбШв 5Х185</t>
  </si>
  <si>
    <t>2КЛ 0,4кВ. от КТП-11 до ВРУ по адресу: ж/м Олимпийский 17/10 2АВВГнгls 5х185</t>
  </si>
  <si>
    <t>2КЛ 0,4кВ. от КТП-11 до ВРУ по адресу: ж/м Олимпийский 17/11 2АВБбШв 5Х185</t>
  </si>
  <si>
    <t>2КЛ 0,4кВ. от КТП-11 до ВРУ по адресу: ж/м Олимпийский 17/11 2АВВГнгls 5х185</t>
  </si>
  <si>
    <t>2КЛ 0,4кВ. от КТП-11 до ВРУ по адресу: ж/м Олимпийский 17/12 2АВБбШв 5Х185</t>
  </si>
  <si>
    <t>2КЛ 0,4кВ. от КТП-11 до ВРУ по адресу: ж/м Олимпийский 17/12 2АВВГнгls 5х185</t>
  </si>
  <si>
    <t>2КЛ 0,4кВ. от КТП-11 до ВРУ по адресу: ж/м Олимпийский 17 (Паркинг) 2АВВГнгls 5х185</t>
  </si>
  <si>
    <t>№ 3 от 22.09.2021</t>
  </si>
  <si>
    <t>Директор ООО "ИНКОМ"</t>
  </si>
  <si>
    <t>Общество с ограниченной ответственностью "Инжиниринговая компания"</t>
  </si>
  <si>
    <t>Таблица № П.1.24</t>
  </si>
  <si>
    <t>Расходы отнесенные на передачу электрической энергии</t>
  </si>
  <si>
    <t>СН 1</t>
  </si>
  <si>
    <t>СН II</t>
  </si>
  <si>
    <t>Прибыль, отнесенная на передачу электрической энергии</t>
  </si>
  <si>
    <t>Рентабельность</t>
  </si>
  <si>
    <t>Необходимая валовая выручка, отнесенная на передачу электрической энергии</t>
  </si>
  <si>
    <t>Плата за услуги на содержание электрических сетей по диапазонам напряжения в расчете на 1 МВт</t>
  </si>
  <si>
    <t xml:space="preserve"> руб./МВт. мес</t>
  </si>
  <si>
    <t>5.4.</t>
  </si>
  <si>
    <t>Плата за услуги на содержание электрических сетей по диапазонам напряжения в расчете на 1 МВтч (одноставочный)</t>
  </si>
  <si>
    <t>руб./МВтч</t>
  </si>
  <si>
    <t>6.4.</t>
  </si>
  <si>
    <t>Расчет платы за услуги по содержанию электрических сетей ООО "ИНКОМ"</t>
  </si>
  <si>
    <t>Таблица № П1.25</t>
  </si>
  <si>
    <t xml:space="preserve">Одноставочный тариф покупки электрической энергии </t>
  </si>
  <si>
    <t>руб/кВтч</t>
  </si>
  <si>
    <t>Группа 1. Базовые потребители</t>
  </si>
  <si>
    <t>1.1.1.</t>
  </si>
  <si>
    <t>1.1.2.</t>
  </si>
  <si>
    <t xml:space="preserve">Группа 2-4. </t>
  </si>
  <si>
    <t xml:space="preserve">2. </t>
  </si>
  <si>
    <t>тыс.кВтч.</t>
  </si>
  <si>
    <t xml:space="preserve">Потери электрической энергии </t>
  </si>
  <si>
    <t>Ставка на оплату технологического расхода (потерь ) электрической энергии на ее передачу по сетям</t>
  </si>
  <si>
    <t>Расчет ставки по оплате технологического расхода (потерь) электрической энергии на ее передачу по сетям ООО "ИНКОМ"</t>
  </si>
  <si>
    <t>Непроизводственные расходы (налоги и другие обязательные платежи и сборы) всего, в том числе:</t>
  </si>
  <si>
    <t>АНКЕТА</t>
  </si>
  <si>
    <t>Наименование организации полное:</t>
  </si>
  <si>
    <t>Наименование организации краткое:</t>
  </si>
  <si>
    <t>Дата регистрации организации</t>
  </si>
  <si>
    <t>Муниципальное образование по месту регистрации организации или филиала</t>
  </si>
  <si>
    <t>г.Воронеж</t>
  </si>
  <si>
    <t>ОГРН</t>
  </si>
  <si>
    <t>ИНН / КПП</t>
  </si>
  <si>
    <t>Юридический/Почтовый адрес:</t>
  </si>
  <si>
    <t>Основной вид деятельности организации в соответствии с ЕГРЮЛ</t>
  </si>
  <si>
    <t>35.12 Передаче электроэнергии и технологическое присоединение к распределительным сетям</t>
  </si>
  <si>
    <t>Система налогообложения организации:</t>
  </si>
  <si>
    <t xml:space="preserve">Инвестиционная программа </t>
  </si>
  <si>
    <t xml:space="preserve">не утверждена </t>
  </si>
  <si>
    <t xml:space="preserve">(реквизиты приказа, которым утверждена ИП) </t>
  </si>
  <si>
    <t>Год регулирования (заявки)</t>
  </si>
  <si>
    <t>Период долгосрочного регулирования</t>
  </si>
  <si>
    <t>Протяженность сетей ВН (км)</t>
  </si>
  <si>
    <t>Протяженность сетей СН-1 (км)</t>
  </si>
  <si>
    <t>Протяженность сетей СН-2 (км)</t>
  </si>
  <si>
    <t>Протяженность сетей НН (км)</t>
  </si>
  <si>
    <t>Суммарная установленная мощность силовых трансформаторов, используемых для осуществления регулируемой деятельности, МВА</t>
  </si>
  <si>
    <t>Присоединенная мощность сети, МВА</t>
  </si>
  <si>
    <t>Заявленная мощность, МВт</t>
  </si>
  <si>
    <t>в т.ч. заявленная мощность сторонних потребителей, МВт</t>
  </si>
  <si>
    <t>Количество сторонних потребителей, присоединенных к сетям организации</t>
  </si>
  <si>
    <t>Указать на каких субсчетах организован   раздельный учет доходов и расходов  по передаче электрической энергии</t>
  </si>
  <si>
    <t xml:space="preserve">Дополнительные доходы, возникшие  вследствие взыскания стоимости выявленного  объема бездоговорного потребления электрической энергии </t>
  </si>
  <si>
    <t>Ставка на компенсацию потерь (руб./МВт.ч)</t>
  </si>
  <si>
    <t>Одноставочный тариф на услуги по передаче электроэнергии</t>
  </si>
  <si>
    <t>Где  раскрыта информация о предлагаемом размере тарифов и долгосрочных параметров регулирования в соответствии с формами, утвержденными постановлением Правительства РФ от 21.01.2004 г. №24 (пункт12(г) Правил регулирования -постановление Правительства РФ от 29.12.2011г. № 1178) (указать ссылку на страницу сайта, где размещена информация)</t>
  </si>
  <si>
    <t>Ф.И.О.:
(с расшифровкой)</t>
  </si>
  <si>
    <t>Должность:</t>
  </si>
  <si>
    <t>Номер контактного телефона/факса (приемная):</t>
  </si>
  <si>
    <t>Email организации (для официальной рассылки):</t>
  </si>
  <si>
    <t>Должностное лицо, ответственное за составление формы</t>
  </si>
  <si>
    <t>Номер контактного телефона (рабочий, мобильный):</t>
  </si>
  <si>
    <t>Факс:</t>
  </si>
  <si>
    <t>Email исполнителя:</t>
  </si>
  <si>
    <t>УСН</t>
  </si>
  <si>
    <t>Выручка от деятельности по передаче электрической энергии за 2020 год, тыс.руб. (без НДС), на УСН - с НДС</t>
  </si>
  <si>
    <t>Прибыль от продаж по итогам  2020 года от деятельности по передаче электрической энергии, тыс.руб.</t>
  </si>
  <si>
    <t>Общество с ограниченной ответственностью «Инжиниринговая компания»</t>
  </si>
  <si>
    <t>3662257518/366601001</t>
  </si>
  <si>
    <t>394053 г. Воронеж, мкр.Жилой Массив Олимпийский, д.1, помещение VIII офис 6.</t>
  </si>
  <si>
    <t>Постановление (приказ) регулирующего органа о тарифах на 2021 год (реквизиты)</t>
  </si>
  <si>
    <t>документы на регулирование направлены впервые</t>
  </si>
  <si>
    <t>Где раскрыта информация в соответствии с требованиями постановления Правительства РФ от 21.01.2004 № 24 об установленных тарифах на 2021год и по факту 2020 года (указать ссылки на страницы сайта, где размещена информация)</t>
  </si>
  <si>
    <t>Одноставочный тариф на услуги по передаче электроэнергии (руб./МВт.ч)</t>
  </si>
  <si>
    <t>Директор</t>
  </si>
  <si>
    <t xml:space="preserve"> (473) 269-55-44 (доб. 2021)</t>
  </si>
  <si>
    <t>incom_vrn@mail.ru</t>
  </si>
  <si>
    <t>http://inkom36.ru</t>
  </si>
  <si>
    <t>8(473) 269-55-44</t>
  </si>
  <si>
    <t>Наименование статей</t>
  </si>
  <si>
    <t>Расходы на оплату труда</t>
  </si>
  <si>
    <t>Отчисления на социальные нужды (ЕСН)</t>
  </si>
  <si>
    <t>Ставка на содержание электросетей</t>
  </si>
  <si>
    <t>руб/МВтч</t>
  </si>
  <si>
    <t>Баланс электроэнергии (мощности)</t>
  </si>
  <si>
    <t>Присоединенная мощность</t>
  </si>
  <si>
    <t>Заявленная мощность</t>
  </si>
  <si>
    <t>Объем поступления э/энергии в сеть</t>
  </si>
  <si>
    <t>т.кВтч</t>
  </si>
  <si>
    <t>Объем поступления э/энергии на сторону</t>
  </si>
  <si>
    <t>Потери в сетях на сторону</t>
  </si>
  <si>
    <t>Объем полезного отпуска на сторону</t>
  </si>
  <si>
    <t>Справочно:</t>
  </si>
  <si>
    <t>Цена покупки потерь</t>
  </si>
  <si>
    <t>Среднемесячная заработная плата</t>
  </si>
  <si>
    <t>Общепроизводственные расходы, в том числе:</t>
  </si>
  <si>
    <t xml:space="preserve">3.1 </t>
  </si>
  <si>
    <t>3.2</t>
  </si>
  <si>
    <t>Прочие расходы, в том числе</t>
  </si>
  <si>
    <t>3.2.1</t>
  </si>
  <si>
    <t>3.2.2</t>
  </si>
  <si>
    <t>3.2.3</t>
  </si>
  <si>
    <t>4</t>
  </si>
  <si>
    <t xml:space="preserve">Итого цеховая себестоимость </t>
  </si>
  <si>
    <t>5</t>
  </si>
  <si>
    <t>Прибыль  на соц.развитие</t>
  </si>
  <si>
    <t>6</t>
  </si>
  <si>
    <t>Удельный вес объема поступления эл/энергии на сторону, в общем объеме поступления эл/энергии в сеть</t>
  </si>
  <si>
    <t>Цеховая себестоимость эл/энергии отпускаемой на сторону</t>
  </si>
  <si>
    <t>7</t>
  </si>
  <si>
    <t>8</t>
  </si>
  <si>
    <t>Необходимая валовая выручка на оплату технологического расхода (потерь) электроэнергии</t>
  </si>
  <si>
    <t>9</t>
  </si>
  <si>
    <t>Необходимая валовая выручка  на содержание электрических сетей</t>
  </si>
  <si>
    <t>10</t>
  </si>
  <si>
    <t>ВСЕГО необходимая валовая выручка</t>
  </si>
  <si>
    <t>Ставка на оплату потерь</t>
  </si>
  <si>
    <t>руб./МВт*мес</t>
  </si>
  <si>
    <t>11</t>
  </si>
  <si>
    <t>12</t>
  </si>
  <si>
    <t>13</t>
  </si>
  <si>
    <t xml:space="preserve">Наименование основного средства </t>
  </si>
  <si>
    <t>Амортизационная группа (в соответствии с классификацией ОС, включаемых в амортизационные группы)</t>
  </si>
  <si>
    <t>Инвентарный номер</t>
  </si>
  <si>
    <t>Дата ввода в эксплуатацию</t>
  </si>
  <si>
    <t xml:space="preserve">Первоначальная стоимость на дату приема к бухгалтерскому учету </t>
  </si>
  <si>
    <t>количество страниц</t>
  </si>
  <si>
    <t>00-000005</t>
  </si>
  <si>
    <t>00-000006</t>
  </si>
  <si>
    <t>00-000009</t>
  </si>
  <si>
    <t>00-000011</t>
  </si>
  <si>
    <t>00-000014</t>
  </si>
  <si>
    <t>00-000016</t>
  </si>
  <si>
    <t>00-000018</t>
  </si>
  <si>
    <t>00-000027</t>
  </si>
  <si>
    <t>00-000019</t>
  </si>
  <si>
    <t>00-000022</t>
  </si>
  <si>
    <t>00-000023</t>
  </si>
  <si>
    <t>00-000026</t>
  </si>
  <si>
    <t>00-000013</t>
  </si>
  <si>
    <t>00-000017</t>
  </si>
  <si>
    <t>00-000020</t>
  </si>
  <si>
    <t>00-000028</t>
  </si>
  <si>
    <t>00-000030</t>
  </si>
  <si>
    <t>00-000031</t>
  </si>
  <si>
    <t>00-000033</t>
  </si>
  <si>
    <t>00-000034</t>
  </si>
  <si>
    <t>00-000029</t>
  </si>
  <si>
    <t>00-000043</t>
  </si>
  <si>
    <t>00-000007</t>
  </si>
  <si>
    <t>00-000021</t>
  </si>
  <si>
    <t>00-000004</t>
  </si>
  <si>
    <t>00-000036</t>
  </si>
  <si>
    <t>00-000003</t>
  </si>
  <si>
    <t>00-000008</t>
  </si>
  <si>
    <t>Итого:</t>
  </si>
  <si>
    <t>Реестр основных средств, находящихся в собственности ООО "ИНКОМ" и участвующих в деятельности по передаче электрической энергии (копии актов по унифицированной форме № ОС-1)</t>
  </si>
  <si>
    <t>Реестр инвентарных карточек учета объектов основных средств ООО "ИНЖИНИРИНГОВАЯ КОМПАНИЯ"  (копии по унифицированной форме № ОС-6)</t>
  </si>
  <si>
    <t>Номер документа</t>
  </si>
  <si>
    <t>Дата</t>
  </si>
  <si>
    <t>Наименование документа</t>
  </si>
  <si>
    <t>количество листов</t>
  </si>
  <si>
    <t>номер страницы</t>
  </si>
  <si>
    <t>Пояснительная записка о порядке расчета необходимой валовой выручки по статьям затрат и расчета тарифа.</t>
  </si>
  <si>
    <t>Анкета общества с ограниченной ответственностью "Инжиниринговая компания"</t>
  </si>
  <si>
    <t>6.1</t>
  </si>
  <si>
    <t xml:space="preserve">Баланс электрической энергии по сетям ВН, СН1,СН11 и НН ООО "ИНКОМ" (таблица № П1.4) </t>
  </si>
  <si>
    <t>6.2</t>
  </si>
  <si>
    <t xml:space="preserve">Электрическая мощность по диапазонам напряжения ООО "ИНКОМ" (таблица № П1.5) </t>
  </si>
  <si>
    <t>6.3</t>
  </si>
  <si>
    <t xml:space="preserve">Структура полезного отпуска электрической энергии (мощности) по группам потребителей ООО "ИНКОМ"(таблица № П1.6) </t>
  </si>
  <si>
    <t>6.4</t>
  </si>
  <si>
    <t xml:space="preserve">Смета расходов по передаче электрической энергии по сетям ООО "ИНКОМ"(таблица № П1.15) </t>
  </si>
  <si>
    <t>6.5</t>
  </si>
  <si>
    <t xml:space="preserve">Расчет расходов на оплату труда ООО "ИНКОМ"(таблица № П1.16) </t>
  </si>
  <si>
    <t>6.6</t>
  </si>
  <si>
    <t xml:space="preserve">Расчет амортизационных отчислений на восстановление основных производственных фондов ООО "ИНКОМ"(таблица № П1.17) </t>
  </si>
  <si>
    <t>6.7</t>
  </si>
  <si>
    <t xml:space="preserve">Калькуляция расходов, связанных с передачей электрической энергии ООО "ИНКОМ"(таблица № П1.18.2) </t>
  </si>
  <si>
    <t>6.8</t>
  </si>
  <si>
    <t xml:space="preserve">Расчет балансовой прибыли, принимаемой при установлении тарифов на передачу электрической энергии ООО "ИНКОМ"(таблица № П1.21.3) </t>
  </si>
  <si>
    <t>6.9</t>
  </si>
  <si>
    <t xml:space="preserve">Расчет платы за услуги по содержанию электрических сетей ООО "ИНКОМ"(таблица № П1.24) </t>
  </si>
  <si>
    <t>6.10</t>
  </si>
  <si>
    <t xml:space="preserve">Расчет ставки по оплате технологического расхода (потерь) электрической энергии на ее передачу по сетям ООО "ИНКОМ"(таблица № П1.25) </t>
  </si>
  <si>
    <t>6.11</t>
  </si>
  <si>
    <t>Информация об объеме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 ООО "ИНКОМ" (таблица № П2.1)</t>
  </si>
  <si>
    <t>6.12</t>
  </si>
  <si>
    <t>Копии учредительных документов:</t>
  </si>
  <si>
    <t>Лист записи Единого государственного реестра юридических лиц в единый государственный реестр юридических лицв отношении юридического лица общество с ограниченной ответственностью "Инжиниринговая компания"</t>
  </si>
  <si>
    <t>Свидетельство о постановке на учет в налоговом органе юридического лица  ООО "ИНКОМ" от 02.06.2021г.</t>
  </si>
  <si>
    <t>Решение единственного участника ООО "ИНКОМ" от 06.12.2017г.</t>
  </si>
  <si>
    <t>Устав общества с ограниченной ответственностью "Инжиниринговая компания" утвержден 26.05.2021г.</t>
  </si>
  <si>
    <t xml:space="preserve">Приказ №1 от 28.12.2020г. об уточнении учетной политики организации на 2021 год, приложение №1 - учетная политика для целей бухучета, приложение №2 - Рабочий план счетов, Приложение №3 - учетная политика для целей налогообложения. </t>
  </si>
  <si>
    <t xml:space="preserve">Уведомление федеральной службы государственной статистики о присвоении идентификационных кодов ООО "ИНКОМ"  </t>
  </si>
  <si>
    <t>Карточка юридического лица</t>
  </si>
  <si>
    <t xml:space="preserve">Бухгалтерская отчетность </t>
  </si>
  <si>
    <t>Копия Бухгалтерского баланса общества с ограниченной ответственностью "Инжиниринговая компания" по состоянию на 31.12.2020 г. с приложением отчета о финансовых результатах за 2020 г. и квитанции о приеме налоговой декларации (расчета) в электронном виде.</t>
  </si>
  <si>
    <t>Обосновывающие документы</t>
  </si>
  <si>
    <t>Реестр потребителей  из сети сетевой организации  ООО "ИНКОМ" в соответствии с направленными документами.</t>
  </si>
  <si>
    <t>Копия договора купли продажи электросетевого имущества ООО "ИНКОМ" с ООО "Партнер" № 2 от 22.09.2021г.</t>
  </si>
  <si>
    <t>Копия договора купли продажи электросетевого имущества ООО "ИНКОМ" с ООО "Партнер" № 3 от 22.09.2021г. с приложением акта приема-передачи к договору.</t>
  </si>
  <si>
    <t>Копии актов приема-передачи объектов основных средств ОС-1 с приложением реестра.</t>
  </si>
  <si>
    <t>Копии инвентарных карточек учета объектов основных средств ООО "ИНЖИНИРИНГОВАЯ КОМПАНИЯ"   по унифицированной форме № ОС-6, с приложением реестра.</t>
  </si>
  <si>
    <t>Копия положения о премировании работников ООО "Инжиниринговая компания" от 30.08.2021г.</t>
  </si>
  <si>
    <t>Копия утвержденного штатного расписания  ООО "Инжиниринговая компания"  на 01.09.2021г.</t>
  </si>
  <si>
    <t>Расчет норматива численности промышленного и промизводственного персонала ООО "ИНКОМ" по методике РАО ЕЭС России от 03.12.2004 года</t>
  </si>
  <si>
    <t>Копия договора ООО "Инжиниринговая компания" с АО "ФПГ ЭНЕРГОУКОНТАКТ" № 0109/2111 от 20.09.2021г. на поставку спецодежды.</t>
  </si>
  <si>
    <t>Копия договора ООО "ИНКОМ" с ИП Ванюков М.С. №29-09-21-С-1 от 29.09.2021г. на разработку сайта</t>
  </si>
  <si>
    <t>Копия договора ООО "ИНКОМ" с ООО "ОЗОН" №СО 812-21 от 14.10.2021г. на выполнение комплекса работ по специальной оценке условий труда</t>
  </si>
  <si>
    <t xml:space="preserve">Копия договора субаренды нежилого помещения ООО "Инжиниринговая компания" с ООО "Эксплуатирующая компания Реалинжиниринг 36" №1735 от 25.05.2021г. </t>
  </si>
  <si>
    <t xml:space="preserve">Директор ООО "ИНКОМ" </t>
  </si>
  <si>
    <t>00-000010</t>
  </si>
  <si>
    <t>00-000041</t>
  </si>
  <si>
    <t>00-000042</t>
  </si>
  <si>
    <t>Договор №М03/06/21 от 03.06.2021 на выполнение подрядных работ С ООО СЗ "Вектор"</t>
  </si>
  <si>
    <t>Копия договора участия в долевом строительстве многоквартирного жилого дома № б/н/ КОМ от 23.11.2021 (помещение по подстанцию ЖК Жизнь)</t>
  </si>
  <si>
    <t>г. Воронеж  ул. Остужева д. 26</t>
  </si>
  <si>
    <t xml:space="preserve">договор выполнения подрядных работ  </t>
  </si>
  <si>
    <t>№М-03/06/21 от 03.06.2021</t>
  </si>
  <si>
    <t>ТП-2036</t>
  </si>
  <si>
    <t>Мостепанов Александр Анатольевич</t>
  </si>
  <si>
    <t>экономист</t>
  </si>
  <si>
    <t>Gubchenkoon@ekrivrn.ru</t>
  </si>
  <si>
    <t>Губченко Ольга Николаевна</t>
  </si>
  <si>
    <t>2КЛ от соединительной муфты М1(РП-64) до ТП-2036(жд Жизнь) ввод 1 и ввод 2</t>
  </si>
  <si>
    <t>???</t>
  </si>
  <si>
    <t>нельзя ниже МРОТ</t>
  </si>
  <si>
    <t>Директор ООО "ИНКОМ"                                                                                                                                 А.А. Мостепанов</t>
  </si>
  <si>
    <t>Директор ООО "ИНКОМ"                                                                                                                                 А.А.Мостепанов</t>
  </si>
  <si>
    <t>Директор ООО "ИНКОМ"                                                                                                                                   А.А.Мостепанов</t>
  </si>
  <si>
    <t xml:space="preserve"> Директор ООО "ИНКОМ"                                                                                            А.А.Мостепанов</t>
  </si>
  <si>
    <t xml:space="preserve"> Директор ООО "ИНКОМ"                                                                               А.А.Мостепанов</t>
  </si>
  <si>
    <t xml:space="preserve"> Директор ООО "ИНКОМ"                                                 А.А.Мостепанов</t>
  </si>
  <si>
    <t xml:space="preserve"> Директор ООО "ИНКОМ"                                                                              А.А.Мостепанов</t>
  </si>
  <si>
    <t>Директор ООО "ИНКОМ"                                    А.А.Мостепанов</t>
  </si>
  <si>
    <t>Директор ООО "ИНКОМ"                                А.А.Мостепанов</t>
  </si>
  <si>
    <t xml:space="preserve">  А.А.Мостепанов</t>
  </si>
  <si>
    <t>Директор ООО "ИНКОМ"                                                                                        А.А.Мостепанов</t>
  </si>
  <si>
    <t>Общехозяйственные расходы и налог на имущество</t>
  </si>
  <si>
    <t>бумага, картриджы, канцтовары, банковское обслуживание,аренда траспорта и тд</t>
  </si>
  <si>
    <t>налог на имущество</t>
  </si>
  <si>
    <t>г.Воронеж ул Остужева 29а</t>
  </si>
  <si>
    <t>Приказ № 1 от 02.02.2022г. О вступлении в должность Директора Мостепанва А.А.</t>
  </si>
  <si>
    <t>Копия договора №3600/16303/21 от 14.10.2021 с ПАО "Россети Центр" на оказание услуг по передачеэлектрической энергии.</t>
  </si>
  <si>
    <t>Копия договора купли-продажи электрической энергии для компенсации потерь в сетях сетевой организации № 0147 от 19.10.2021г. С ПАО "ТНС энерго Воронеж"</t>
  </si>
  <si>
    <t>Копии однолинейных схем ООО "ИНКОМ" трансформаторных подстанций БКТП-11, ТП-91ЭП, ТП-2036, РП Новая, РП-2 "Град", БКТП 630 "Ямное</t>
  </si>
  <si>
    <t>Копия договоров купли продажи электросетевого имущества №1  СЗ КВАРТАЛ от 01.07.2021</t>
  </si>
  <si>
    <t>Копия счетов на материалы</t>
  </si>
  <si>
    <t xml:space="preserve">Ведомость амортизации с 01.1.2022-17.03.2022  ООО "ИНКОМ". </t>
  </si>
  <si>
    <t>2КЛ 0,4кВ. от КТП-11 до ВРУ по адресу: ж/м Олимпийский 17/12 2АВВГнгls 5х185 (320 м), 00-000003</t>
  </si>
  <si>
    <t>2КЛ 0,4кВ. от КТП-11 до ВРУ по адресу: ж/м Олимпийский 17/11 2АВБбШв 5Х185 (260 м), 00-000004</t>
  </si>
  <si>
    <t>Две кабельные линии 6 кВ ААБл 3х240 от кабельных наконечников РП ТЦ Московский проспект яч.23, яч.2, 00-000005</t>
  </si>
  <si>
    <t>Распределительно-трансформаторная подставнция 4БКТП-2500/6/04,, 00-000006</t>
  </si>
  <si>
    <t>2КЛ 0,4кВ. от КТП-11 до ВРУ по адресу: ж/м Олимпийский 17/10 2АВБбШв 5х185 (168 м), 00-000007</t>
  </si>
  <si>
    <t>2КЛ 0,4кВ. от КТП-11 до ВРУ по адресу: ж/м Олимпийский 17 (Паркинг) 2АВВГнгls 5х185 (168 м), 00-000008</t>
  </si>
  <si>
    <t>2КЛ АВБбШВнг LS-3 5x185 от РУ-0,4кВ. ТП-91ЭП до ГРЩ1.1 (224М), 00-000009</t>
  </si>
  <si>
    <t>Ячейка КСО-298-8ВВ-1000 (1), 00-000010</t>
  </si>
  <si>
    <t>2КЛ АВБбШВнг LS-2 5x185 от РУ-0,4кВ. ТП-91ЭП до ГРЩ1.2 (224 м), 00-000011</t>
  </si>
  <si>
    <t>ТП 10/0,4 КТП-11 с двумя трансформаторами ТМГ 2500кВа. РУ10кВ. КСО 393-03 - 2 шт., КСО 393 BBTEL 2 ш, 00-000013</t>
  </si>
  <si>
    <t>2КЛ АВБбШВнг LS-4 5x240 от РУ-0,4кВ. ТП-91ЭП до ГРЩ2.1(264м), 00-000014</t>
  </si>
  <si>
    <t>2КЛ АВВГнг LS-6 5х185 от РУ-0,4кВ. ТП-91ЭП до ГРЩ2.2 (240м), 00-000016</t>
  </si>
  <si>
    <t>2КЛ АВБбШВнг LS-4 5х185 от РУ-0,4кВ. ТП-91ЭП до ГРЩ3 (248м), 00-000018</t>
  </si>
  <si>
    <t>2КЛ АВБбШВнг LS-3 5х185 от РУ-0,4кВ. ТП-91ЭП до ГРЩ4 (150м), 00-000019</t>
  </si>
  <si>
    <t>2КЛ 10кВ. от кабельной соединительной муфты до РУ-10кВ КТП-11 по адресу: г. Воронеж ул. Шишкова 140б, 00-000020</t>
  </si>
  <si>
    <t>2КЛ 0,4кВ от КТП-11 до ВРУ по адресу : ж/м Олимпийский 17/11 2АВБбШв 5X185(168м), 00-000021</t>
  </si>
  <si>
    <t>2КЛ АВБбШВнг LS 5х185 от РУ-0,4кВ. ТП-91ЭП до ГРЩ5 (224м), 00-000022</t>
  </si>
  <si>
    <t>2КЛ АВБбШВнг LS-3 5х240 от РУ-0,4кВ. ТП-91ЭП до ГРЩ6 (324м), 00-000023</t>
  </si>
  <si>
    <t>2КЛ 0,4кВ от КТП-11 до ВРУ по адресу : ж/м Олимпийский 17/10 2АВБбШв 5X185, 00-000025</t>
  </si>
  <si>
    <t>2КЛ АВБбШВнг LS 5х185 от РУ-0,4кВ. от ТП-91ЭП до ВРУ паркинг Пять столиц (180м ), 00-000026</t>
  </si>
  <si>
    <t>2КЛ АВБбШВнг LS 5х240 от РУ-0,4кВ.ТП-91ЭП  до ВРУ Паблика Фитнес (300м ), 00-000027</t>
  </si>
  <si>
    <t>2КЛ 0,4кВ. от КТП-11 до ВРУ по адресу: ж/м Олимпийский 17/5 2АВБбШв 5Х185 (240 м), 00-000028</t>
  </si>
  <si>
    <t>2КЛ 0,4кВ от КТП-11 до ВРУ по адресу : ж/м Олимпийский 17/9 2АВБбШв 5X185 (168 м), 00-000029</t>
  </si>
  <si>
    <t>2КЛ 0,4кВ. от КТП-11 до ВРУ по адресу: ж/м Олимпийский 17/6 АВБбШв 5Х185 (228 м), 00-000030</t>
  </si>
  <si>
    <t>2КЛ 0,4кВ. от КТП-11 до ВРУ по адресу: ж/м Олимпийский 17/7 АВБбШв 5Х185 (302 м), 00-000031</t>
  </si>
  <si>
    <t>2КЛ 0,4кВ. от КТП-11 до ВРУ по адресу: ж/м Олимпийский 17/8 3АВВГнгls 5х185 (142 м), 00-000033</t>
  </si>
  <si>
    <t>2КЛ 0,4кВ. от КТП-11 до ВРУ по адресу: ж/м Олимпийский 17/8 ЗАВБбШв 5Х185 (168м), 00-000034</t>
  </si>
  <si>
    <t>2КЛ 0,4кВ. от КТП-11 до ВРУ по адресу: ж/м Олимпийский 17/12 2АВБШв 5Х185 (168м), 00-000036</t>
  </si>
  <si>
    <t>Ячейка КСО-298-8ВВ-1000 (2), 00-000041</t>
  </si>
  <si>
    <t>Ячейка КСО-298-8ВВ-600, 00-000042</t>
  </si>
  <si>
    <t>2КЛ 0,4кВ от КТП-11 до ВРУ по адресу : ж/м Олимпийский 17/9 2АВВГнгLs 5X185 (210 м), 00-000043</t>
  </si>
  <si>
    <t>КЛ от соединительной муфты М 1(РП-64) до ТП-2036(жд Жизнь) ввод 1 и ввод 2, 230 метров, БУ-000046</t>
  </si>
  <si>
    <t>ТП-2036 ТСЛ 1000/6/0,4 кВ - 2 шт, БУ-000047</t>
  </si>
  <si>
    <t>Нежилое помещение  №141, 1 этаж, 12,09 м2, БУ-000044</t>
  </si>
  <si>
    <t>Нежилое помещение  №140, 1 этаж 24,18 м2, БУ-000045</t>
  </si>
  <si>
    <t>БУ-000045</t>
  </si>
  <si>
    <t>БУ-000044</t>
  </si>
  <si>
    <t>2КЛ 10кВ. от РУ-10кВ СШ-1 РП-11ЭП до кабельной соединительной муфты по адресу: г. Воронеж ул. Шишкова,КЛ -10кВ ААБл 3*120(610м) 00-000017</t>
  </si>
  <si>
    <t>БУ-000047</t>
  </si>
  <si>
    <t>БУ-000046</t>
  </si>
  <si>
    <t>00-000025</t>
  </si>
  <si>
    <t>Номер станицы</t>
  </si>
  <si>
    <t>Базовый период 2021 год (факт)</t>
  </si>
  <si>
    <t>2022 год (ожид.)</t>
  </si>
  <si>
    <t>Период регулирования 2023 год</t>
  </si>
  <si>
    <t>по ООО "ИНКОМ" на 2023 год</t>
  </si>
  <si>
    <t>Калькуляция стоимости услуг по передаче электрической энергии по сетям ООО "ИНКОМ" на 2023 год ( расчет тарифов).</t>
  </si>
  <si>
    <t>Реестр расчетных и обосновывающих материалов к заявлению об установлении индивидуальных тарифов на оказание услуг по передаче электрической энергии по сетям ООО "ИНКОМ" на 2023 год.</t>
  </si>
  <si>
    <t xml:space="preserve">Период регулирования 2023 год                                   </t>
  </si>
  <si>
    <t xml:space="preserve">Период регулирования 2023                                   </t>
  </si>
  <si>
    <t>Период регулирования 2023</t>
  </si>
  <si>
    <t>Предложение по тарифам на услуги по передаче электрической энергии на 2023 год  в разбивке на 1 и 2 полугодия: 
ставка на содержание сетей (руб./Мвт);</t>
  </si>
  <si>
    <t>Предложение ТСО на 2023 год</t>
  </si>
  <si>
    <t>Информация об объеме подстанций 35-1150 кВ, трансформаторных подстанций (ТП), комплексных трансформаторных подстанций (КТП) и распределительных пунктов (РП) 0,4-20 кВ в условных единицах по ООО "ИНКОМ"  на 2023 год (таблица № П2.2 )</t>
  </si>
  <si>
    <t>Выписка из Единого государственного реестра юридических лиц от 14.02.2023г. О юридическом лице общество с ограниченной ответственностью "Инжиниринговая компания"</t>
  </si>
  <si>
    <t>Копия инвентарной книги учета объектов основных средств ООО "ИНКОМ" за январь 2023г.</t>
  </si>
  <si>
    <t>Копия договора аренды № 231 от 01.02.2023 ООО "Профи-С", ведомость амортизации</t>
  </si>
  <si>
    <t>Копия договора аренды № 232 от 01.03.2023 ООО "СКЭР"</t>
  </si>
  <si>
    <t>Копия договра комплексно диагностического облследования оборудования №040/22-КДО от 22.02.2023г. ООО "ЭНИ"</t>
  </si>
  <si>
    <t xml:space="preserve">Калькуляция стоимости услуг по передаче электрической энергии по сетям ООО "ИНКОМ" на 2023 год (расчет тарифов) </t>
  </si>
  <si>
    <t>Таблицы приложения к Методическим указаниям по расчету регулируемых тарифов и цен на электрическую (тепловую) энергию на розничном (потребительском) рынке, утвержденным приказом ФСТ России утвержденным приказом ФСТ России от 06.08.2004 № 20-э/2, по ООО "ИНКОМ" на 2023 год.</t>
  </si>
  <si>
    <t>Техническая характеристика сетей по состоянию на 01.01.2023 года</t>
  </si>
  <si>
    <t>Справка о наличии сайта и выделенного абонентского номера для обращения потребителей услуг по передаче электрической энергии № 9 от 17.03.2022</t>
  </si>
  <si>
    <t>Решение № 5 от 01.02.2022г. о возложении обязанностей директора общества на Мостепанова А.А.</t>
  </si>
  <si>
    <t>Программа энергосбережения и повышения энергетической эффективности утвержденная приказом № 2 от 13.04.2022г.</t>
  </si>
  <si>
    <t>2КЛ 6кВ. 2ААБл 3х240 от ТП "Коминтерновская" до РП ТЦ Моссковский проспект</t>
  </si>
  <si>
    <t>г.Воронеж, Московский проспект д.129/1</t>
  </si>
  <si>
    <t>№4 от 01.09.2021г.</t>
  </si>
  <si>
    <t>ул. Загоровского д.1 (между ТП-91ЭП" и ГРЩ 7)</t>
  </si>
  <si>
    <t>ул. Загоровского д.1 (между ТП-91ЭП" и ГРЩ 8)</t>
  </si>
  <si>
    <t>ул. Загоровского д.1 (между ТП-91ЭП" и ГРЩ 9)</t>
  </si>
  <si>
    <t>Распределительный пункт ТЦ Московский проспект, в том числе: Ячейка КСО-298-8ВВ-1000(яч.3)</t>
  </si>
  <si>
    <t>Распределительный пункт ТЦ Московский проспект, в том числе: Ячейка КСО-298-8ВВ-1000(яч.4)</t>
  </si>
  <si>
    <t>Две кабельные линии 6 кВ ААБл 3х240 от ТП "Коминтерновская" РП ТЦ Московский проспект (8600 м)</t>
  </si>
  <si>
    <t>БУ-000159</t>
  </si>
  <si>
    <t>БУ-000161</t>
  </si>
  <si>
    <t>БУ-000160</t>
  </si>
  <si>
    <t>Нежилое помещение  №140, 1 этаж 24,18 м2, БУ-000042</t>
  </si>
  <si>
    <t>БУ-000042</t>
  </si>
  <si>
    <t xml:space="preserve"> </t>
  </si>
  <si>
    <t>Копия договора купли-продажи №4 от 01.09.2021 ООО "Партнер"</t>
  </si>
  <si>
    <t>№241 от 01.07.2022</t>
  </si>
  <si>
    <t>БУ-000162</t>
  </si>
  <si>
    <t>БУ-000163</t>
  </si>
  <si>
    <t>БУ-000181</t>
  </si>
  <si>
    <t>БУ-000182</t>
  </si>
  <si>
    <t>БУ-000183</t>
  </si>
  <si>
    <t>БУ-000184</t>
  </si>
  <si>
    <t>БУ-000185</t>
  </si>
  <si>
    <t>БУ-000186</t>
  </si>
  <si>
    <t>Распределительный пункт ТЦ Московский проспект, в том числе: Ячейка КСО-298-8ВВ-600(яч.23)</t>
  </si>
  <si>
    <t>Распределительный пункт ТЦ Московский проспект, в том числе: Ячейка КСО-298-8ВВ-600(яч.24)</t>
  </si>
  <si>
    <t>Электроснабжения сеть г. Воронеж Загоровского 1 / 4 кад. № 36:34:0602001:36:34:0602001:67873 (между ТП-91ЭП и ГРЩ 7) АВБбШвнг ls 5х185</t>
  </si>
  <si>
    <t>Электроснабжения сеть г. Воронеж Загоровского 1 / 4  109м. кад. № 36:34:0602001:36:34:0602001:67873 (между ТП-91ЭП и ГРЩ 7) АВБбШвнг ls 5х185</t>
  </si>
  <si>
    <t>Электроснабжения сеть г. Воронеж Загоровского 1 / 4  109м. кад. № 36:34:0602001:36:34:0602001:67873 (между ТП-91ЭП и ГРЩ 8) АВБбШвнг ls 5х185</t>
  </si>
  <si>
    <t>Электроснабжения сеть г. Воронеж Загоровского 1 / 4  109м. кад. № 36:34:0602001:36:34:0602001:67873 (между ТП-91ЭП и ГРЩ 9) АВБбШвнг ls 3(5х185)</t>
  </si>
  <si>
    <t xml:space="preserve"> Электроснабжения сеть г. Воронеж Загоровского 1 / 4  109м. кад. № 36:34:0602001:36:34:0602001:67873 (между ТП-91ЭП и ГРЩ 9) АВБбШвнг ls 3(5х185)</t>
  </si>
  <si>
    <t>18 169,59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</si>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</sst>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0.0000"/>
    <numFmt numFmtId="166" formatCode="#,##0.0000"/>
    <numFmt numFmtId="167" formatCode="#,##0.0"/>
    <numFmt numFmtId="168" formatCode="#,##0.00000"/>
    <numFmt numFmtId="169" formatCode="#,##0.000"/>
    <numFmt numFmtId="170" formatCode="0.0"/>
    <numFmt numFmtId="171" formatCode="0.0%"/>
    <numFmt numFmtId="172" formatCode="_-* #,##0.00_р_._-;\-* #,##0.00_р_._-;_-* &quot;-&quot;??_р_._-;_-@_-"/>
    <numFmt numFmtId="173" formatCode="[$$-409]#,##0"/>
    <numFmt numFmtId="174" formatCode="&quot;$&quot;#,##0_);[Red]\(&quot;$&quot;#,##0\)"/>
    <numFmt numFmtId="175" formatCode="#,##0.000000000"/>
  </numFmts>
  <fonts count="7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charset val="204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13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u/>
      <sz val="10"/>
      <color indexed="12"/>
      <name val="Times New Roman Cyr"/>
      <charset val="204"/>
    </font>
    <font>
      <b/>
      <sz val="18"/>
      <name val="Times New Roman"/>
      <family val="1"/>
      <charset val="204"/>
    </font>
    <font>
      <sz val="11"/>
      <name val="Calibri"/>
      <family val="2"/>
    </font>
    <font>
      <b/>
      <sz val="13"/>
      <name val="Times New Roman"/>
      <family val="1"/>
      <charset val="204"/>
    </font>
    <font>
      <sz val="11"/>
      <name val="Calibri"/>
      <family val="2"/>
      <scheme val="minor"/>
    </font>
    <font>
      <u/>
      <sz val="9"/>
      <color rgb="FF0000FF"/>
      <name val="Tahoma"/>
      <family val="2"/>
      <charset val="204"/>
    </font>
    <font>
      <sz val="9"/>
      <color rgb="FFFFFFEB"/>
      <name val="Tahoma"/>
      <family val="2"/>
      <charset val="204"/>
    </font>
    <font>
      <b/>
      <u/>
      <sz val="14"/>
      <color theme="10"/>
      <name val="Times New Roman"/>
      <family val="1"/>
      <charset val="204"/>
    </font>
    <font>
      <u/>
      <sz val="14"/>
      <color theme="10"/>
      <name val="Calibri"/>
      <family val="2"/>
      <charset val="204"/>
    </font>
    <font>
      <u/>
      <sz val="14"/>
      <color rgb="FF0000FF"/>
      <name val="Times New Roman"/>
      <family val="1"/>
      <charset val="204"/>
    </font>
    <font>
      <u/>
      <sz val="14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1"/>
      <name val="Times New Roman CYR"/>
      <charset val="204"/>
    </font>
    <font>
      <u/>
      <sz val="9"/>
      <color indexed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EB"/>
        <bgColor rgb="FF000000"/>
      </patternFill>
    </fill>
    <fill>
      <patternFill patternType="solid">
        <fgColor rgb="FFD7EAD3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2" fillId="0" borderId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26" fillId="0" borderId="0"/>
    <xf numFmtId="9" fontId="1" fillId="0" borderId="0" applyFont="0" applyFill="0" applyBorder="0" applyAlignment="0" applyProtection="0"/>
    <xf numFmtId="0" fontId="26" fillId="0" borderId="0"/>
    <xf numFmtId="0" fontId="23" fillId="0" borderId="0"/>
    <xf numFmtId="0" fontId="26" fillId="0" borderId="0"/>
    <xf numFmtId="0" fontId="23" fillId="0" borderId="0"/>
    <xf numFmtId="0" fontId="17" fillId="0" borderId="0"/>
    <xf numFmtId="0" fontId="6" fillId="0" borderId="0"/>
    <xf numFmtId="172" fontId="23" fillId="0" borderId="0" applyFont="0" applyFill="0" applyBorder="0" applyAlignment="0" applyProtection="0"/>
    <xf numFmtId="0" fontId="12" fillId="0" borderId="0"/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3" fontId="55" fillId="8" borderId="12">
      <alignment horizontal="center" vertical="center" wrapText="1"/>
      <protection locked="0"/>
    </xf>
    <xf numFmtId="174" fontId="4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50" fillId="0" borderId="0"/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4" fillId="5" borderId="1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Border="0">
      <alignment horizontal="center" vertical="center" wrapText="1"/>
    </xf>
    <xf numFmtId="0" fontId="42" fillId="0" borderId="9" applyBorder="0">
      <alignment horizontal="center" vertical="center" wrapText="1"/>
    </xf>
    <xf numFmtId="4" fontId="43" fillId="6" borderId="1" applyBorder="0">
      <alignment horizontal="right"/>
    </xf>
    <xf numFmtId="49" fontId="43" fillId="0" borderId="0" applyBorder="0">
      <alignment vertical="top"/>
    </xf>
    <xf numFmtId="0" fontId="23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1" fillId="0" borderId="0"/>
    <xf numFmtId="0" fontId="13" fillId="0" borderId="0"/>
    <xf numFmtId="0" fontId="26" fillId="0" borderId="0"/>
    <xf numFmtId="0" fontId="1" fillId="0" borderId="0"/>
    <xf numFmtId="173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57" fillId="9" borderId="0" applyNumberFormat="0" applyBorder="0" applyAlignment="0">
      <alignment horizontal="left" vertical="center"/>
    </xf>
    <xf numFmtId="0" fontId="1" fillId="0" borderId="0"/>
    <xf numFmtId="0" fontId="6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53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9" fontId="43" fillId="0" borderId="0" applyBorder="0">
      <alignment vertical="top"/>
    </xf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4" fontId="43" fillId="7" borderId="0" applyFont="0" applyBorder="0">
      <alignment horizontal="right"/>
    </xf>
    <xf numFmtId="4" fontId="43" fillId="10" borderId="0" applyFont="0" applyBorder="0">
      <alignment horizontal="right"/>
    </xf>
    <xf numFmtId="4" fontId="43" fillId="10" borderId="0" applyBorder="0">
      <alignment horizontal="right"/>
    </xf>
    <xf numFmtId="4" fontId="43" fillId="7" borderId="10" applyBorder="0">
      <alignment horizontal="right"/>
    </xf>
    <xf numFmtId="0" fontId="11" fillId="0" borderId="0"/>
    <xf numFmtId="0" fontId="23" fillId="0" borderId="0"/>
  </cellStyleXfs>
  <cellXfs count="49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/>
    </xf>
    <xf numFmtId="2" fontId="0" fillId="0" borderId="0" xfId="0" applyNumberFormat="1"/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/>
    <xf numFmtId="0" fontId="10" fillId="0" borderId="0" xfId="0" applyFont="1" applyAlignment="1">
      <alignment horizontal="left" vertical="top" wrapText="1"/>
    </xf>
    <xf numFmtId="0" fontId="7" fillId="0" borderId="0" xfId="0" applyFont="1"/>
    <xf numFmtId="10" fontId="2" fillId="0" borderId="0" xfId="0" applyNumberFormat="1" applyFont="1"/>
    <xf numFmtId="0" fontId="19" fillId="3" borderId="0" xfId="0" applyFont="1" applyFill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center"/>
    </xf>
    <xf numFmtId="0" fontId="21" fillId="3" borderId="0" xfId="0" applyFont="1" applyFill="1" applyAlignment="1">
      <alignment wrapText="1"/>
    </xf>
    <xf numFmtId="0" fontId="21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21" fillId="3" borderId="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21" fillId="3" borderId="5" xfId="0" applyFont="1" applyFill="1" applyBorder="1" applyAlignment="1" applyProtection="1">
      <alignment horizontal="center" wrapText="1"/>
      <protection locked="0"/>
    </xf>
    <xf numFmtId="2" fontId="21" fillId="3" borderId="1" xfId="0" applyNumberFormat="1" applyFont="1" applyFill="1" applyBorder="1" applyAlignment="1">
      <alignment horizontal="center" wrapText="1"/>
    </xf>
    <xf numFmtId="2" fontId="21" fillId="3" borderId="4" xfId="0" applyNumberFormat="1" applyFont="1" applyFill="1" applyBorder="1" applyAlignment="1">
      <alignment horizontal="center" wrapText="1"/>
    </xf>
    <xf numFmtId="0" fontId="21" fillId="3" borderId="0" xfId="0" applyFont="1" applyFill="1" applyAlignment="1">
      <alignment horizontal="center" wrapText="1"/>
    </xf>
    <xf numFmtId="0" fontId="22" fillId="3" borderId="0" xfId="0" applyFont="1" applyFill="1" applyAlignment="1">
      <alignment horizontal="center" wrapText="1"/>
    </xf>
    <xf numFmtId="2" fontId="21" fillId="3" borderId="0" xfId="0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4" fillId="4" borderId="0" xfId="8" applyFont="1" applyFill="1"/>
    <xf numFmtId="0" fontId="25" fillId="4" borderId="0" xfId="8" applyFont="1" applyFill="1"/>
    <xf numFmtId="0" fontId="24" fillId="4" borderId="3" xfId="8" applyFont="1" applyFill="1" applyBorder="1"/>
    <xf numFmtId="0" fontId="24" fillId="4" borderId="3" xfId="8" applyFont="1" applyFill="1" applyBorder="1" applyAlignment="1">
      <alignment horizontal="left"/>
    </xf>
    <xf numFmtId="0" fontId="24" fillId="4" borderId="1" xfId="8" applyFont="1" applyFill="1" applyBorder="1" applyAlignment="1">
      <alignment horizontal="center"/>
    </xf>
    <xf numFmtId="0" fontId="24" fillId="4" borderId="1" xfId="8" applyFont="1" applyFill="1" applyBorder="1" applyAlignment="1">
      <alignment horizontal="center" vertical="center"/>
    </xf>
    <xf numFmtId="0" fontId="24" fillId="4" borderId="1" xfId="8" applyFont="1" applyFill="1" applyBorder="1"/>
    <xf numFmtId="167" fontId="24" fillId="4" borderId="1" xfId="9" applyNumberFormat="1" applyFont="1" applyFill="1" applyBorder="1" applyAlignment="1">
      <alignment horizontal="right"/>
    </xf>
    <xf numFmtId="169" fontId="24" fillId="4" borderId="0" xfId="8" applyNumberFormat="1" applyFont="1" applyFill="1"/>
    <xf numFmtId="0" fontId="24" fillId="4" borderId="1" xfId="8" applyFont="1" applyFill="1" applyBorder="1" applyAlignment="1">
      <alignment horizontal="left" vertical="center" wrapText="1"/>
    </xf>
    <xf numFmtId="10" fontId="24" fillId="4" borderId="1" xfId="10" applyNumberFormat="1" applyFont="1" applyFill="1" applyBorder="1" applyAlignment="1">
      <alignment horizontal="right"/>
    </xf>
    <xf numFmtId="0" fontId="24" fillId="4" borderId="1" xfId="8" applyFont="1" applyFill="1" applyBorder="1" applyAlignment="1">
      <alignment wrapText="1"/>
    </xf>
    <xf numFmtId="167" fontId="24" fillId="4" borderId="1" xfId="8" applyNumberFormat="1" applyFont="1" applyFill="1" applyBorder="1" applyAlignment="1">
      <alignment horizontal="right"/>
    </xf>
    <xf numFmtId="169" fontId="24" fillId="4" borderId="1" xfId="8" applyNumberFormat="1" applyFont="1" applyFill="1" applyBorder="1" applyAlignment="1">
      <alignment horizontal="center" vertical="center"/>
    </xf>
    <xf numFmtId="169" fontId="24" fillId="4" borderId="1" xfId="8" applyNumberFormat="1" applyFont="1" applyFill="1" applyBorder="1"/>
    <xf numFmtId="169" fontId="27" fillId="4" borderId="0" xfId="8" applyNumberFormat="1" applyFont="1" applyFill="1" applyAlignment="1">
      <alignment horizontal="center" vertical="center"/>
    </xf>
    <xf numFmtId="169" fontId="27" fillId="4" borderId="0" xfId="8" applyNumberFormat="1" applyFont="1" applyFill="1"/>
    <xf numFmtId="166" fontId="27" fillId="4" borderId="0" xfId="9" applyNumberFormat="1" applyFont="1" applyFill="1" applyAlignment="1">
      <alignment horizontal="right"/>
    </xf>
    <xf numFmtId="166" fontId="27" fillId="4" borderId="0" xfId="8" applyNumberFormat="1" applyFont="1" applyFill="1" applyAlignment="1">
      <alignment horizontal="right"/>
    </xf>
    <xf numFmtId="169" fontId="27" fillId="4" borderId="0" xfId="8" applyNumberFormat="1" applyFont="1" applyFill="1" applyAlignment="1">
      <alignment horizontal="right"/>
    </xf>
    <xf numFmtId="169" fontId="27" fillId="4" borderId="0" xfId="9" applyNumberFormat="1" applyFont="1" applyFill="1" applyAlignment="1">
      <alignment horizontal="right"/>
    </xf>
    <xf numFmtId="169" fontId="27" fillId="2" borderId="0" xfId="8" applyNumberFormat="1" applyFont="1" applyFill="1" applyAlignment="1">
      <alignment horizontal="right"/>
    </xf>
    <xf numFmtId="0" fontId="27" fillId="4" borderId="0" xfId="8" applyFont="1" applyFill="1"/>
    <xf numFmtId="0" fontId="5" fillId="4" borderId="0" xfId="9" applyFont="1" applyFill="1"/>
    <xf numFmtId="169" fontId="28" fillId="4" borderId="0" xfId="8" applyNumberFormat="1" applyFont="1" applyFill="1"/>
    <xf numFmtId="168" fontId="28" fillId="4" borderId="0" xfId="8" applyNumberFormat="1" applyFont="1" applyFill="1"/>
    <xf numFmtId="166" fontId="28" fillId="4" borderId="0" xfId="8" applyNumberFormat="1" applyFont="1" applyFill="1"/>
    <xf numFmtId="4" fontId="27" fillId="4" borderId="0" xfId="8" applyNumberFormat="1" applyFont="1" applyFill="1"/>
    <xf numFmtId="168" fontId="27" fillId="4" borderId="0" xfId="8" applyNumberFormat="1" applyFont="1" applyFill="1"/>
    <xf numFmtId="3" fontId="24" fillId="4" borderId="1" xfId="8" applyNumberFormat="1" applyFont="1" applyFill="1" applyBorder="1" applyAlignment="1">
      <alignment horizontal="center"/>
    </xf>
    <xf numFmtId="0" fontId="32" fillId="4" borderId="0" xfId="9" applyFont="1" applyFill="1"/>
    <xf numFmtId="0" fontId="24" fillId="0" borderId="0" xfId="12" applyFont="1"/>
    <xf numFmtId="0" fontId="24" fillId="0" borderId="1" xfId="13" applyFont="1" applyBorder="1" applyAlignment="1">
      <alignment horizontal="center"/>
    </xf>
    <xf numFmtId="0" fontId="24" fillId="0" borderId="1" xfId="13" applyFont="1" applyBorder="1"/>
    <xf numFmtId="3" fontId="24" fillId="0" borderId="1" xfId="13" applyNumberFormat="1" applyFont="1" applyBorder="1" applyAlignment="1">
      <alignment horizontal="right"/>
    </xf>
    <xf numFmtId="4" fontId="24" fillId="0" borderId="1" xfId="13" applyNumberFormat="1" applyFont="1" applyBorder="1" applyAlignment="1">
      <alignment horizontal="right"/>
    </xf>
    <xf numFmtId="171" fontId="24" fillId="0" borderId="1" xfId="10" applyNumberFormat="1" applyFont="1" applyFill="1" applyBorder="1" applyAlignment="1">
      <alignment horizontal="right"/>
    </xf>
    <xf numFmtId="167" fontId="24" fillId="0" borderId="1" xfId="13" applyNumberFormat="1" applyFont="1" applyBorder="1" applyAlignment="1">
      <alignment horizontal="right"/>
    </xf>
    <xf numFmtId="170" fontId="24" fillId="0" borderId="0" xfId="12" applyNumberFormat="1" applyFont="1"/>
    <xf numFmtId="167" fontId="24" fillId="0" borderId="0" xfId="12" applyNumberFormat="1" applyFont="1"/>
    <xf numFmtId="169" fontId="24" fillId="4" borderId="1" xfId="9" applyNumberFormat="1" applyFont="1" applyFill="1" applyBorder="1"/>
    <xf numFmtId="4" fontId="24" fillId="4" borderId="1" xfId="9" applyNumberFormat="1" applyFont="1" applyFill="1" applyBorder="1"/>
    <xf numFmtId="10" fontId="24" fillId="4" borderId="1" xfId="10" applyNumberFormat="1" applyFont="1" applyFill="1" applyBorder="1" applyAlignment="1"/>
    <xf numFmtId="3" fontId="24" fillId="4" borderId="1" xfId="8" applyNumberFormat="1" applyFont="1" applyFill="1" applyBorder="1"/>
    <xf numFmtId="2" fontId="24" fillId="4" borderId="1" xfId="9" applyNumberFormat="1" applyFont="1" applyFill="1" applyBorder="1"/>
    <xf numFmtId="4" fontId="24" fillId="4" borderId="1" xfId="8" applyNumberFormat="1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3" fillId="0" borderId="0" xfId="0" applyFont="1"/>
    <xf numFmtId="0" fontId="2" fillId="0" borderId="1" xfId="0" applyFont="1" applyBorder="1" applyAlignment="1">
      <alignment horizontal="right" vertical="center"/>
    </xf>
    <xf numFmtId="10" fontId="2" fillId="0" borderId="1" xfId="7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168" fontId="2" fillId="0" borderId="0" xfId="0" applyNumberFormat="1" applyFont="1"/>
    <xf numFmtId="0" fontId="5" fillId="2" borderId="1" xfId="8" applyFont="1" applyFill="1" applyBorder="1" applyAlignment="1" applyProtection="1">
      <alignment horizontal="center" vertical="center" wrapText="1"/>
      <protection hidden="1"/>
    </xf>
    <xf numFmtId="49" fontId="5" fillId="2" borderId="1" xfId="8" applyNumberFormat="1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4" fontId="5" fillId="0" borderId="1" xfId="0" applyNumberFormat="1" applyFont="1" applyBorder="1" applyAlignment="1">
      <alignment horizontal="right" vertical="top" wrapText="1"/>
    </xf>
    <xf numFmtId="2" fontId="2" fillId="0" borderId="0" xfId="0" applyNumberFormat="1" applyFont="1"/>
    <xf numFmtId="4" fontId="5" fillId="0" borderId="0" xfId="0" applyNumberFormat="1" applyFont="1"/>
    <xf numFmtId="0" fontId="24" fillId="0" borderId="0" xfId="8" applyFont="1"/>
    <xf numFmtId="0" fontId="25" fillId="0" borderId="0" xfId="8" applyFont="1"/>
    <xf numFmtId="49" fontId="24" fillId="0" borderId="0" xfId="8" applyNumberFormat="1" applyFont="1" applyAlignment="1">
      <alignment vertical="top"/>
    </xf>
    <xf numFmtId="0" fontId="24" fillId="0" borderId="0" xfId="8" applyFont="1" applyAlignment="1">
      <alignment vertical="top" wrapText="1"/>
    </xf>
    <xf numFmtId="2" fontId="24" fillId="0" borderId="0" xfId="8" applyNumberFormat="1" applyFont="1" applyAlignment="1">
      <alignment vertical="top"/>
    </xf>
    <xf numFmtId="0" fontId="34" fillId="0" borderId="0" xfId="8" applyFont="1"/>
    <xf numFmtId="49" fontId="34" fillId="0" borderId="0" xfId="8" applyNumberFormat="1" applyFont="1" applyAlignment="1">
      <alignment vertical="top"/>
    </xf>
    <xf numFmtId="0" fontId="34" fillId="0" borderId="0" xfId="8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2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left" vertical="top" wrapText="1"/>
    </xf>
    <xf numFmtId="0" fontId="33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/>
    <xf numFmtId="0" fontId="2" fillId="0" borderId="1" xfId="2" applyFont="1" applyBorder="1" applyAlignment="1">
      <alignment horizontal="right"/>
    </xf>
    <xf numFmtId="0" fontId="33" fillId="0" borderId="0" xfId="2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" fillId="0" borderId="1" xfId="15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9" fillId="0" borderId="0" xfId="0" applyFont="1"/>
    <xf numFmtId="0" fontId="29" fillId="0" borderId="0" xfId="0" applyFont="1" applyAlignment="1">
      <alignment horizontal="left" vertical="center"/>
    </xf>
    <xf numFmtId="0" fontId="29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164" fontId="2" fillId="0" borderId="1" xfId="15" applyNumberFormat="1" applyFont="1" applyBorder="1" applyAlignment="1">
      <alignment horizontal="right" vertical="center" wrapText="1"/>
    </xf>
    <xf numFmtId="0" fontId="24" fillId="0" borderId="1" xfId="8" applyFont="1" applyBorder="1" applyAlignment="1">
      <alignment horizontal="center" vertical="center" wrapText="1"/>
    </xf>
    <xf numFmtId="0" fontId="24" fillId="0" borderId="1" xfId="8" applyFont="1" applyBorder="1" applyAlignment="1">
      <alignment horizontal="center" vertical="center"/>
    </xf>
    <xf numFmtId="49" fontId="24" fillId="0" borderId="1" xfId="8" applyNumberFormat="1" applyFont="1" applyBorder="1" applyAlignment="1">
      <alignment horizontal="center" vertical="center"/>
    </xf>
    <xf numFmtId="0" fontId="24" fillId="0" borderId="1" xfId="8" applyFont="1" applyBorder="1" applyAlignment="1">
      <alignment vertical="top" wrapText="1"/>
    </xf>
    <xf numFmtId="167" fontId="24" fillId="0" borderId="1" xfId="17" applyNumberFormat="1" applyFont="1" applyFill="1" applyBorder="1" applyAlignment="1">
      <alignment horizontal="right"/>
    </xf>
    <xf numFmtId="4" fontId="24" fillId="0" borderId="0" xfId="8" applyNumberFormat="1" applyFont="1"/>
    <xf numFmtId="10" fontId="24" fillId="0" borderId="1" xfId="10" applyNumberFormat="1" applyFont="1" applyFill="1" applyBorder="1" applyAlignment="1">
      <alignment horizontal="right"/>
    </xf>
    <xf numFmtId="172" fontId="24" fillId="0" borderId="0" xfId="8" applyNumberFormat="1" applyFont="1"/>
    <xf numFmtId="169" fontId="24" fillId="0" borderId="1" xfId="17" applyNumberFormat="1" applyFont="1" applyFill="1" applyBorder="1" applyAlignment="1">
      <alignment horizontal="right"/>
    </xf>
    <xf numFmtId="2" fontId="24" fillId="0" borderId="0" xfId="8" applyNumberFormat="1" applyFont="1"/>
    <xf numFmtId="0" fontId="24" fillId="0" borderId="0" xfId="8" applyFont="1" applyAlignment="1">
      <alignment horizontal="center" vertical="top"/>
    </xf>
    <xf numFmtId="0" fontId="37" fillId="0" borderId="0" xfId="11" applyFont="1"/>
    <xf numFmtId="0" fontId="34" fillId="0" borderId="0" xfId="8" applyFont="1" applyAlignment="1">
      <alignment horizontal="center" vertical="top"/>
    </xf>
    <xf numFmtId="0" fontId="25" fillId="0" borderId="0" xfId="8" applyFont="1" applyAlignment="1">
      <alignment horizontal="center"/>
    </xf>
    <xf numFmtId="0" fontId="25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wrapText="1"/>
    </xf>
    <xf numFmtId="0" fontId="24" fillId="0" borderId="1" xfId="8" applyFont="1" applyBorder="1" applyAlignment="1">
      <alignment horizontal="center"/>
    </xf>
    <xf numFmtId="0" fontId="24" fillId="0" borderId="0" xfId="8" applyFont="1" applyAlignment="1">
      <alignment horizontal="center"/>
    </xf>
    <xf numFmtId="0" fontId="24" fillId="0" borderId="1" xfId="8" applyFont="1" applyBorder="1" applyAlignment="1">
      <alignment wrapText="1"/>
    </xf>
    <xf numFmtId="0" fontId="24" fillId="0" borderId="1" xfId="8" applyFont="1" applyBorder="1" applyAlignment="1">
      <alignment horizontal="center" wrapText="1"/>
    </xf>
    <xf numFmtId="1" fontId="25" fillId="0" borderId="0" xfId="8" applyNumberFormat="1" applyFont="1"/>
    <xf numFmtId="0" fontId="24" fillId="0" borderId="1" xfId="8" applyFont="1" applyBorder="1" applyAlignment="1">
      <alignment horizontal="left" wrapText="1" indent="3"/>
    </xf>
    <xf numFmtId="0" fontId="32" fillId="0" borderId="0" xfId="8" applyFont="1" applyAlignment="1">
      <alignment horizontal="right"/>
    </xf>
    <xf numFmtId="4" fontId="24" fillId="0" borderId="1" xfId="17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54" fillId="0" borderId="1" xfId="90" applyFont="1" applyBorder="1" applyAlignment="1">
      <alignment vertical="center"/>
    </xf>
    <xf numFmtId="49" fontId="54" fillId="0" borderId="1" xfId="90" applyFont="1" applyBorder="1" applyAlignment="1">
      <alignment vertical="center" wrapText="1"/>
    </xf>
    <xf numFmtId="49" fontId="54" fillId="0" borderId="1" xfId="90" applyFont="1" applyBorder="1" applyAlignment="1">
      <alignment horizontal="left" wrapText="1"/>
    </xf>
    <xf numFmtId="0" fontId="54" fillId="0" borderId="1" xfId="90" applyNumberFormat="1" applyFont="1" applyBorder="1" applyAlignment="1">
      <alignment vertical="center" wrapText="1"/>
    </xf>
    <xf numFmtId="49" fontId="40" fillId="0" borderId="1" xfId="90" applyFont="1" applyBorder="1">
      <alignment vertical="top"/>
    </xf>
    <xf numFmtId="0" fontId="54" fillId="0" borderId="1" xfId="89" applyFont="1" applyBorder="1" applyAlignment="1">
      <alignment horizontal="left" vertical="center" wrapText="1"/>
    </xf>
    <xf numFmtId="0" fontId="40" fillId="0" borderId="1" xfId="89" applyFont="1" applyBorder="1" applyAlignment="1">
      <alignment horizontal="center" vertical="center" wrapText="1"/>
    </xf>
    <xf numFmtId="0" fontId="54" fillId="0" borderId="1" xfId="89" applyFont="1" applyBorder="1" applyAlignment="1" applyProtection="1">
      <alignment horizontal="left"/>
      <protection locked="0"/>
    </xf>
    <xf numFmtId="0" fontId="40" fillId="0" borderId="1" xfId="89" applyFont="1" applyBorder="1" applyAlignment="1">
      <alignment horizontal="right" vertical="center"/>
    </xf>
    <xf numFmtId="0" fontId="54" fillId="0" borderId="1" xfId="89" applyFont="1" applyBorder="1" applyAlignment="1">
      <alignment horizontal="left" vertical="center"/>
    </xf>
    <xf numFmtId="0" fontId="54" fillId="0" borderId="2" xfId="2" applyFont="1" applyBorder="1" applyAlignment="1">
      <alignment vertical="center" wrapText="1"/>
    </xf>
    <xf numFmtId="0" fontId="40" fillId="0" borderId="1" xfId="89" applyFont="1" applyBorder="1" applyAlignment="1">
      <alignment horizontal="left" vertical="center"/>
    </xf>
    <xf numFmtId="2" fontId="25" fillId="0" borderId="0" xfId="8" applyNumberFormat="1" applyFont="1"/>
    <xf numFmtId="166" fontId="24" fillId="0" borderId="0" xfId="8" applyNumberFormat="1" applyFont="1"/>
    <xf numFmtId="0" fontId="29" fillId="0" borderId="0" xfId="0" applyFont="1" applyAlignment="1">
      <alignment horizontal="center"/>
    </xf>
    <xf numFmtId="0" fontId="13" fillId="0" borderId="0" xfId="58" applyFont="1" applyAlignment="1">
      <alignment horizontal="center"/>
    </xf>
    <xf numFmtId="0" fontId="1" fillId="0" borderId="0" xfId="58"/>
    <xf numFmtId="0" fontId="45" fillId="0" borderId="0" xfId="58" applyFont="1" applyAlignment="1">
      <alignment horizontal="center" wrapText="1"/>
    </xf>
    <xf numFmtId="0" fontId="45" fillId="0" borderId="0" xfId="58" applyFont="1" applyAlignment="1">
      <alignment wrapText="1"/>
    </xf>
    <xf numFmtId="0" fontId="5" fillId="0" borderId="0" xfId="58" applyFont="1" applyAlignment="1">
      <alignment horizontal="center"/>
    </xf>
    <xf numFmtId="0" fontId="5" fillId="0" borderId="0" xfId="58" applyFont="1" applyAlignment="1">
      <alignment wrapText="1"/>
    </xf>
    <xf numFmtId="0" fontId="1" fillId="0" borderId="0" xfId="58" applyAlignment="1">
      <alignment wrapText="1"/>
    </xf>
    <xf numFmtId="0" fontId="4" fillId="0" borderId="1" xfId="58" applyFont="1" applyBorder="1" applyAlignment="1">
      <alignment horizontal="center" vertical="center"/>
    </xf>
    <xf numFmtId="0" fontId="4" fillId="0" borderId="1" xfId="58" applyFont="1" applyBorder="1" applyAlignment="1">
      <alignment horizontal="center" vertical="center" wrapText="1"/>
    </xf>
    <xf numFmtId="0" fontId="65" fillId="0" borderId="1" xfId="58" applyFont="1" applyBorder="1" applyAlignment="1">
      <alignment horizontal="center" vertical="center" wrapText="1"/>
    </xf>
    <xf numFmtId="0" fontId="62" fillId="0" borderId="1" xfId="58" applyFont="1" applyBorder="1" applyAlignment="1">
      <alignment horizontal="center"/>
    </xf>
    <xf numFmtId="0" fontId="62" fillId="0" borderId="1" xfId="58" applyFont="1" applyBorder="1" applyAlignment="1">
      <alignment horizontal="center" wrapText="1"/>
    </xf>
    <xf numFmtId="0" fontId="62" fillId="0" borderId="1" xfId="58" applyFont="1" applyBorder="1" applyAlignment="1">
      <alignment vertical="center" wrapText="1"/>
    </xf>
    <xf numFmtId="0" fontId="62" fillId="0" borderId="1" xfId="58" applyFont="1" applyBorder="1" applyAlignment="1">
      <alignment horizontal="center" vertical="center"/>
    </xf>
    <xf numFmtId="49" fontId="62" fillId="0" borderId="1" xfId="58" applyNumberFormat="1" applyFont="1" applyBorder="1" applyAlignment="1">
      <alignment horizontal="center"/>
    </xf>
    <xf numFmtId="4" fontId="62" fillId="0" borderId="1" xfId="58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top" wrapText="1"/>
    </xf>
    <xf numFmtId="0" fontId="63" fillId="0" borderId="1" xfId="58" applyFont="1" applyBorder="1" applyAlignment="1">
      <alignment horizontal="left" vertical="center" wrapText="1"/>
    </xf>
    <xf numFmtId="0" fontId="62" fillId="0" borderId="1" xfId="58" applyFont="1" applyBorder="1" applyAlignment="1">
      <alignment horizontal="left" vertical="center" wrapText="1"/>
    </xf>
    <xf numFmtId="0" fontId="62" fillId="0" borderId="1" xfId="58" applyFont="1" applyBorder="1" applyAlignment="1">
      <alignment horizontal="left" wrapText="1"/>
    </xf>
    <xf numFmtId="0" fontId="62" fillId="0" borderId="1" xfId="0" applyFont="1" applyBorder="1" applyAlignment="1">
      <alignment horizontal="center"/>
    </xf>
    <xf numFmtId="0" fontId="62" fillId="0" borderId="1" xfId="0" applyFont="1" applyBorder="1" applyAlignment="1">
      <alignment vertical="center"/>
    </xf>
    <xf numFmtId="0" fontId="62" fillId="0" borderId="1" xfId="0" applyFont="1" applyBorder="1" applyAlignment="1">
      <alignment vertical="center" wrapText="1"/>
    </xf>
    <xf numFmtId="0" fontId="67" fillId="3" borderId="0" xfId="0" applyFont="1" applyFill="1" applyAlignment="1">
      <alignment vertical="center" wrapText="1"/>
    </xf>
    <xf numFmtId="0" fontId="69" fillId="0" borderId="0" xfId="35" applyFont="1" applyFill="1" applyAlignment="1" applyProtection="1">
      <alignment vertical="top"/>
    </xf>
    <xf numFmtId="0" fontId="11" fillId="0" borderId="0" xfId="110"/>
    <xf numFmtId="0" fontId="71" fillId="0" borderId="0" xfId="49" applyFont="1"/>
    <xf numFmtId="0" fontId="6" fillId="0" borderId="0" xfId="70"/>
    <xf numFmtId="14" fontId="5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110" applyAlignment="1">
      <alignment wrapText="1"/>
    </xf>
    <xf numFmtId="0" fontId="6" fillId="0" borderId="0" xfId="70" applyAlignment="1">
      <alignment wrapText="1"/>
    </xf>
    <xf numFmtId="0" fontId="4" fillId="0" borderId="0" xfId="49" applyFont="1" applyAlignment="1">
      <alignment horizontal="center" vertical="center" wrapText="1"/>
    </xf>
    <xf numFmtId="0" fontId="71" fillId="0" borderId="0" xfId="111" applyFont="1" applyAlignment="1">
      <alignment vertical="center" wrapText="1"/>
    </xf>
    <xf numFmtId="4" fontId="71" fillId="0" borderId="0" xfId="49" applyNumberFormat="1" applyFont="1"/>
    <xf numFmtId="1" fontId="2" fillId="0" borderId="13" xfId="110" applyNumberFormat="1" applyFont="1" applyBorder="1" applyAlignment="1">
      <alignment horizontal="center" vertical="center"/>
    </xf>
    <xf numFmtId="0" fontId="35" fillId="0" borderId="13" xfId="70" applyFont="1" applyBorder="1" applyAlignment="1">
      <alignment vertical="center" wrapText="1"/>
    </xf>
    <xf numFmtId="0" fontId="5" fillId="0" borderId="13" xfId="49" applyFont="1" applyBorder="1" applyAlignment="1" applyProtection="1">
      <alignment horizontal="center" vertical="center" wrapText="1"/>
      <protection locked="0"/>
    </xf>
    <xf numFmtId="0" fontId="2" fillId="0" borderId="13" xfId="110" applyFont="1" applyBorder="1" applyAlignment="1">
      <alignment horizontal="left" vertical="top" wrapText="1"/>
    </xf>
    <xf numFmtId="4" fontId="5" fillId="0" borderId="13" xfId="49" applyNumberFormat="1" applyFont="1" applyBorder="1"/>
    <xf numFmtId="0" fontId="32" fillId="0" borderId="13" xfId="49" applyFont="1" applyBorder="1" applyAlignment="1">
      <alignment horizontal="center" vertical="center"/>
    </xf>
    <xf numFmtId="0" fontId="32" fillId="0" borderId="13" xfId="49" applyFont="1" applyBorder="1"/>
    <xf numFmtId="4" fontId="2" fillId="0" borderId="13" xfId="70" applyNumberFormat="1" applyFont="1" applyBorder="1"/>
    <xf numFmtId="0" fontId="2" fillId="0" borderId="13" xfId="49" applyFont="1" applyBorder="1" applyAlignment="1">
      <alignment horizontal="center" vertical="center" wrapText="1"/>
    </xf>
    <xf numFmtId="0" fontId="5" fillId="0" borderId="13" xfId="75" applyFont="1" applyBorder="1" applyAlignment="1">
      <alignment horizontal="center" vertical="center" wrapText="1"/>
    </xf>
    <xf numFmtId="3" fontId="6" fillId="0" borderId="0" xfId="70" applyNumberFormat="1"/>
    <xf numFmtId="4" fontId="29" fillId="0" borderId="0" xfId="70" applyNumberFormat="1" applyFont="1"/>
    <xf numFmtId="0" fontId="72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49" fontId="30" fillId="2" borderId="13" xfId="0" applyNumberFormat="1" applyFont="1" applyFill="1" applyBorder="1" applyAlignment="1">
      <alignment horizontal="center" vertical="center" wrapText="1"/>
    </xf>
    <xf numFmtId="0" fontId="74" fillId="0" borderId="0" xfId="0" applyFont="1"/>
    <xf numFmtId="0" fontId="30" fillId="2" borderId="13" xfId="0" applyFont="1" applyFill="1" applyBorder="1" applyAlignment="1">
      <alignment horizontal="justify" vertical="center"/>
    </xf>
    <xf numFmtId="49" fontId="30" fillId="0" borderId="13" xfId="0" applyNumberFormat="1" applyFont="1" applyBorder="1" applyAlignment="1">
      <alignment horizontal="center" vertical="center"/>
    </xf>
    <xf numFmtId="0" fontId="31" fillId="2" borderId="13" xfId="0" applyFont="1" applyFill="1" applyBorder="1" applyAlignment="1">
      <alignment horizontal="justify" vertical="center"/>
    </xf>
    <xf numFmtId="0" fontId="30" fillId="0" borderId="13" xfId="0" applyFont="1" applyBorder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72" fillId="0" borderId="0" xfId="0" applyFont="1" applyAlignment="1">
      <alignment horizontal="left" vertical="center"/>
    </xf>
    <xf numFmtId="0" fontId="75" fillId="2" borderId="0" xfId="0" applyFont="1" applyFill="1"/>
    <xf numFmtId="0" fontId="72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0" fillId="2" borderId="0" xfId="0" applyFill="1"/>
    <xf numFmtId="4" fontId="29" fillId="11" borderId="0" xfId="70" applyNumberFormat="1" applyFont="1" applyFill="1"/>
    <xf numFmtId="0" fontId="2" fillId="0" borderId="13" xfId="0" applyFont="1" applyBorder="1" applyAlignment="1">
      <alignment horizontal="center" vertical="center" wrapText="1"/>
    </xf>
    <xf numFmtId="164" fontId="2" fillId="0" borderId="1" xfId="2" applyNumberFormat="1" applyFont="1" applyBorder="1"/>
    <xf numFmtId="167" fontId="24" fillId="0" borderId="1" xfId="8" applyNumberFormat="1" applyFont="1" applyBorder="1" applyAlignment="1">
      <alignment horizontal="right"/>
    </xf>
    <xf numFmtId="167" fontId="24" fillId="4" borderId="0" xfId="8" applyNumberFormat="1" applyFont="1" applyFill="1"/>
    <xf numFmtId="166" fontId="24" fillId="0" borderId="0" xfId="12" applyNumberFormat="1" applyFont="1"/>
    <xf numFmtId="0" fontId="0" fillId="11" borderId="0" xfId="0" applyFill="1"/>
    <xf numFmtId="2" fontId="2" fillId="11" borderId="0" xfId="0" applyNumberFormat="1" applyFont="1" applyFill="1"/>
    <xf numFmtId="0" fontId="2" fillId="11" borderId="0" xfId="0" applyFont="1" applyFill="1"/>
    <xf numFmtId="0" fontId="24" fillId="11" borderId="16" xfId="8" applyFont="1" applyFill="1" applyBorder="1"/>
    <xf numFmtId="4" fontId="45" fillId="0" borderId="0" xfId="58" applyNumberFormat="1" applyFont="1" applyAlignment="1">
      <alignment wrapText="1"/>
    </xf>
    <xf numFmtId="4" fontId="0" fillId="0" borderId="0" xfId="0" applyNumberFormat="1"/>
    <xf numFmtId="4" fontId="1" fillId="0" borderId="0" xfId="58" applyNumberFormat="1"/>
    <xf numFmtId="1" fontId="2" fillId="0" borderId="1" xfId="110" applyNumberFormat="1" applyFont="1" applyBorder="1" applyAlignment="1">
      <alignment horizontal="center" vertical="center"/>
    </xf>
    <xf numFmtId="0" fontId="5" fillId="0" borderId="1" xfId="49" applyFont="1" applyBorder="1" applyAlignment="1" applyProtection="1">
      <alignment horizontal="center" vertical="center" wrapText="1"/>
      <protection locked="0"/>
    </xf>
    <xf numFmtId="0" fontId="2" fillId="0" borderId="1" xfId="110" applyFont="1" applyBorder="1" applyAlignment="1">
      <alignment horizontal="left" vertical="top" wrapText="1"/>
    </xf>
    <xf numFmtId="14" fontId="5" fillId="0" borderId="1" xfId="106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1" xfId="49" applyNumberFormat="1" applyFont="1" applyBorder="1"/>
    <xf numFmtId="0" fontId="21" fillId="3" borderId="0" xfId="0" applyFont="1" applyFill="1" applyAlignment="1">
      <alignment vertical="center" wrapText="1"/>
    </xf>
    <xf numFmtId="4" fontId="76" fillId="0" borderId="0" xfId="0" applyNumberFormat="1" applyFont="1" applyAlignment="1">
      <alignment horizontal="center" vertical="top"/>
    </xf>
    <xf numFmtId="4" fontId="2" fillId="0" borderId="0" xfId="2" applyNumberFormat="1" applyFont="1"/>
    <xf numFmtId="0" fontId="2" fillId="0" borderId="13" xfId="0" applyFont="1" applyBorder="1"/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4" fontId="1" fillId="0" borderId="18" xfId="58" applyNumberFormat="1" applyBorder="1"/>
    <xf numFmtId="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justify" vertical="top" wrapText="1"/>
    </xf>
    <xf numFmtId="169" fontId="2" fillId="0" borderId="1" xfId="0" applyNumberFormat="1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62" fillId="0" borderId="1" xfId="58" applyNumberFormat="1" applyFont="1" applyBorder="1" applyAlignment="1">
      <alignment horizontal="center" vertical="center"/>
    </xf>
    <xf numFmtId="169" fontId="62" fillId="0" borderId="1" xfId="58" applyNumberFormat="1" applyFont="1" applyBorder="1" applyAlignment="1">
      <alignment horizontal="center" vertical="center"/>
    </xf>
    <xf numFmtId="4" fontId="62" fillId="0" borderId="1" xfId="10" applyNumberFormat="1" applyFont="1" applyFill="1" applyBorder="1" applyAlignment="1">
      <alignment horizontal="center" vertical="center"/>
    </xf>
    <xf numFmtId="3" fontId="62" fillId="0" borderId="1" xfId="58" applyNumberFormat="1" applyFont="1" applyBorder="1" applyAlignment="1">
      <alignment horizontal="center"/>
    </xf>
    <xf numFmtId="4" fontId="63" fillId="0" borderId="1" xfId="58" applyNumberFormat="1" applyFont="1" applyBorder="1" applyAlignment="1">
      <alignment horizontal="center" vertical="center" wrapText="1"/>
    </xf>
    <xf numFmtId="4" fontId="54" fillId="0" borderId="1" xfId="103" applyNumberFormat="1" applyFont="1" applyFill="1" applyBorder="1" applyAlignment="1">
      <alignment horizontal="center" vertical="center" wrapText="1"/>
    </xf>
    <xf numFmtId="0" fontId="54" fillId="0" borderId="1" xfId="89" applyFont="1" applyBorder="1" applyAlignment="1" applyProtection="1">
      <alignment horizontal="left" wrapText="1"/>
      <protection locked="0"/>
    </xf>
    <xf numFmtId="0" fontId="3" fillId="0" borderId="1" xfId="1" applyNumberFormat="1" applyFill="1" applyBorder="1" applyAlignment="1" applyProtection="1">
      <alignment horizontal="left"/>
      <protection locked="0"/>
    </xf>
    <xf numFmtId="4" fontId="24" fillId="0" borderId="17" xfId="17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3" fontId="24" fillId="2" borderId="1" xfId="13" applyNumberFormat="1" applyFont="1" applyFill="1" applyBorder="1" applyAlignment="1">
      <alignment horizontal="right"/>
    </xf>
    <xf numFmtId="4" fontId="24" fillId="2" borderId="1" xfId="13" applyNumberFormat="1" applyFont="1" applyFill="1" applyBorder="1" applyAlignment="1">
      <alignment horizontal="right"/>
    </xf>
    <xf numFmtId="167" fontId="24" fillId="2" borderId="1" xfId="9" applyNumberFormat="1" applyFont="1" applyFill="1" applyBorder="1" applyAlignment="1">
      <alignment horizontal="right"/>
    </xf>
    <xf numFmtId="167" fontId="24" fillId="2" borderId="1" xfId="8" applyNumberFormat="1" applyFont="1" applyFill="1" applyBorder="1" applyAlignment="1">
      <alignment horizontal="right"/>
    </xf>
    <xf numFmtId="10" fontId="24" fillId="2" borderId="1" xfId="10" applyNumberFormat="1" applyFont="1" applyFill="1" applyBorder="1" applyAlignment="1">
      <alignment horizontal="right"/>
    </xf>
    <xf numFmtId="4" fontId="24" fillId="2" borderId="1" xfId="9" applyNumberFormat="1" applyFont="1" applyFill="1" applyBorder="1"/>
    <xf numFmtId="169" fontId="24" fillId="2" borderId="1" xfId="9" applyNumberFormat="1" applyFont="1" applyFill="1" applyBorder="1"/>
    <xf numFmtId="10" fontId="24" fillId="2" borderId="1" xfId="10" applyNumberFormat="1" applyFont="1" applyFill="1" applyBorder="1" applyAlignment="1"/>
    <xf numFmtId="3" fontId="24" fillId="2" borderId="1" xfId="8" applyNumberFormat="1" applyFont="1" applyFill="1" applyBorder="1"/>
    <xf numFmtId="2" fontId="24" fillId="2" borderId="1" xfId="9" applyNumberFormat="1" applyFont="1" applyFill="1" applyBorder="1"/>
    <xf numFmtId="4" fontId="24" fillId="2" borderId="1" xfId="8" applyNumberFormat="1" applyFont="1" applyFill="1" applyBorder="1"/>
    <xf numFmtId="169" fontId="24" fillId="2" borderId="1" xfId="8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center"/>
    </xf>
    <xf numFmtId="165" fontId="24" fillId="2" borderId="1" xfId="8" applyNumberFormat="1" applyFont="1" applyFill="1" applyBorder="1" applyAlignment="1">
      <alignment horizontal="right"/>
    </xf>
    <xf numFmtId="1" fontId="24" fillId="2" borderId="1" xfId="8" applyNumberFormat="1" applyFont="1" applyFill="1" applyBorder="1" applyAlignment="1">
      <alignment horizontal="right"/>
    </xf>
    <xf numFmtId="3" fontId="24" fillId="2" borderId="1" xfId="8" applyNumberFormat="1" applyFont="1" applyFill="1" applyBorder="1" applyAlignment="1">
      <alignment horizontal="right"/>
    </xf>
    <xf numFmtId="2" fontId="24" fillId="2" borderId="1" xfId="8" applyNumberFormat="1" applyFont="1" applyFill="1" applyBorder="1" applyAlignment="1">
      <alignment horizontal="right"/>
    </xf>
    <xf numFmtId="4" fontId="24" fillId="2" borderId="1" xfId="8" applyNumberFormat="1" applyFont="1" applyFill="1" applyBorder="1" applyAlignment="1">
      <alignment horizontal="right"/>
    </xf>
    <xf numFmtId="170" fontId="24" fillId="2" borderId="1" xfId="8" applyNumberFormat="1" applyFont="1" applyFill="1" applyBorder="1" applyAlignment="1">
      <alignment horizontal="right"/>
    </xf>
    <xf numFmtId="4" fontId="62" fillId="2" borderId="1" xfId="58" applyNumberFormat="1" applyFont="1" applyFill="1" applyBorder="1" applyAlignment="1">
      <alignment horizontal="center" vertical="center"/>
    </xf>
    <xf numFmtId="4" fontId="62" fillId="2" borderId="1" xfId="58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2" borderId="0" xfId="0" applyFont="1" applyFill="1" applyAlignment="1">
      <alignment horizontal="justify" vertical="center"/>
    </xf>
    <xf numFmtId="0" fontId="30" fillId="2" borderId="0" xfId="0" applyFont="1" applyFill="1" applyAlignment="1">
      <alignment horizontal="center" vertical="center"/>
    </xf>
    <xf numFmtId="0" fontId="35" fillId="0" borderId="1" xfId="70" applyFont="1" applyBorder="1" applyAlignment="1">
      <alignment vertical="center" wrapText="1"/>
    </xf>
    <xf numFmtId="175" fontId="1" fillId="0" borderId="0" xfId="58" applyNumberFormat="1"/>
    <xf numFmtId="0" fontId="30" fillId="2" borderId="1" xfId="0" applyFont="1" applyFill="1" applyBorder="1" applyAlignment="1">
      <alignment horizontal="justify" vertical="center"/>
    </xf>
    <xf numFmtId="0" fontId="6" fillId="0" borderId="1" xfId="70" applyBorder="1"/>
    <xf numFmtId="4" fontId="2" fillId="0" borderId="6" xfId="70" applyNumberFormat="1" applyFont="1" applyBorder="1"/>
    <xf numFmtId="0" fontId="2" fillId="0" borderId="1" xfId="49" applyFont="1" applyBorder="1" applyAlignment="1">
      <alignment horizontal="center" vertical="center" wrapText="1"/>
    </xf>
    <xf numFmtId="0" fontId="5" fillId="0" borderId="1" xfId="75" applyFont="1" applyBorder="1" applyAlignment="1">
      <alignment horizontal="center" vertical="center" wrapText="1"/>
    </xf>
    <xf numFmtId="3" fontId="5" fillId="0" borderId="1" xfId="49" applyNumberFormat="1" applyFont="1" applyBorder="1"/>
    <xf numFmtId="3" fontId="29" fillId="0" borderId="1" xfId="70" applyNumberFormat="1" applyFont="1" applyBorder="1"/>
    <xf numFmtId="0" fontId="6" fillId="0" borderId="1" xfId="70" applyBorder="1" applyAlignment="1">
      <alignment horizontal="center"/>
    </xf>
    <xf numFmtId="3" fontId="6" fillId="0" borderId="1" xfId="70" applyNumberFormat="1" applyBorder="1"/>
    <xf numFmtId="0" fontId="71" fillId="0" borderId="1" xfId="75" applyFont="1" applyBorder="1" applyAlignment="1">
      <alignment horizontal="center" vertical="center" wrapText="1"/>
    </xf>
    <xf numFmtId="0" fontId="29" fillId="0" borderId="1" xfId="49" applyFont="1" applyBorder="1" applyAlignment="1">
      <alignment horizontal="center" vertical="center" wrapText="1"/>
    </xf>
    <xf numFmtId="0" fontId="32" fillId="0" borderId="1" xfId="49" applyFont="1" applyBorder="1" applyAlignment="1">
      <alignment horizontal="center" vertical="center"/>
    </xf>
    <xf numFmtId="0" fontId="32" fillId="0" borderId="1" xfId="49" applyFont="1" applyBorder="1"/>
    <xf numFmtId="4" fontId="2" fillId="0" borderId="1" xfId="70" applyNumberFormat="1" applyFont="1" applyBorder="1"/>
    <xf numFmtId="169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2" fillId="0" borderId="1" xfId="110" applyFont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right"/>
    </xf>
    <xf numFmtId="164" fontId="2" fillId="0" borderId="0" xfId="2" applyNumberFormat="1" applyFont="1"/>
    <xf numFmtId="169" fontId="32" fillId="4" borderId="0" xfId="8" applyNumberFormat="1" applyFont="1" applyFill="1" applyAlignment="1">
      <alignment horizontal="left"/>
    </xf>
    <xf numFmtId="0" fontId="24" fillId="4" borderId="0" xfId="8" applyFont="1" applyFill="1" applyAlignment="1">
      <alignment horizontal="right"/>
    </xf>
    <xf numFmtId="0" fontId="25" fillId="4" borderId="0" xfId="8" applyFont="1" applyFill="1" applyAlignment="1">
      <alignment horizontal="center" vertical="center"/>
    </xf>
    <xf numFmtId="0" fontId="24" fillId="4" borderId="1" xfId="8" applyFont="1" applyFill="1" applyBorder="1" applyAlignment="1">
      <alignment horizontal="center"/>
    </xf>
    <xf numFmtId="0" fontId="25" fillId="4" borderId="0" xfId="8" applyFont="1" applyFill="1" applyAlignment="1">
      <alignment horizontal="center"/>
    </xf>
    <xf numFmtId="0" fontId="24" fillId="4" borderId="3" xfId="8" applyFont="1" applyFill="1" applyBorder="1" applyAlignment="1">
      <alignment horizontal="right"/>
    </xf>
    <xf numFmtId="0" fontId="24" fillId="0" borderId="2" xfId="13" applyFont="1" applyBorder="1" applyAlignment="1">
      <alignment horizontal="center"/>
    </xf>
    <xf numFmtId="0" fontId="24" fillId="0" borderId="8" xfId="13" applyFont="1" applyBorder="1" applyAlignment="1">
      <alignment horizontal="center"/>
    </xf>
    <xf numFmtId="0" fontId="24" fillId="0" borderId="4" xfId="13" applyFont="1" applyBorder="1" applyAlignment="1">
      <alignment horizontal="center"/>
    </xf>
    <xf numFmtId="0" fontId="24" fillId="0" borderId="0" xfId="12" applyFont="1" applyAlignment="1">
      <alignment horizontal="right"/>
    </xf>
    <xf numFmtId="0" fontId="25" fillId="0" borderId="0" xfId="11" applyFont="1" applyAlignment="1">
      <alignment horizontal="center" vertical="center"/>
    </xf>
    <xf numFmtId="0" fontId="24" fillId="0" borderId="3" xfId="12" applyFont="1" applyBorder="1"/>
    <xf numFmtId="0" fontId="24" fillId="0" borderId="1" xfId="13" applyFont="1" applyBorder="1" applyAlignment="1">
      <alignment horizontal="center" vertical="center" wrapText="1"/>
    </xf>
    <xf numFmtId="0" fontId="24" fillId="0" borderId="1" xfId="13" applyFont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4" fillId="0" borderId="0" xfId="8" applyFont="1" applyAlignment="1">
      <alignment horizontal="right"/>
    </xf>
    <xf numFmtId="0" fontId="25" fillId="0" borderId="0" xfId="8" applyFont="1" applyAlignment="1">
      <alignment horizontal="center" wrapText="1"/>
    </xf>
    <xf numFmtId="0" fontId="24" fillId="0" borderId="3" xfId="8" applyFont="1" applyBorder="1"/>
    <xf numFmtId="0" fontId="25" fillId="0" borderId="0" xfId="8" applyFont="1" applyAlignment="1">
      <alignment horizontal="center" vertical="center" wrapText="1"/>
    </xf>
    <xf numFmtId="0" fontId="25" fillId="0" borderId="3" xfId="8" applyFont="1" applyBorder="1" applyAlignment="1">
      <alignment horizontal="center" vertical="center" wrapText="1"/>
    </xf>
    <xf numFmtId="0" fontId="24" fillId="0" borderId="1" xfId="8" applyFont="1" applyBorder="1" applyAlignment="1">
      <alignment horizontal="center"/>
    </xf>
    <xf numFmtId="0" fontId="24" fillId="0" borderId="1" xfId="8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wrapText="1"/>
    </xf>
    <xf numFmtId="0" fontId="21" fillId="3" borderId="0" xfId="6" applyFont="1" applyFill="1" applyBorder="1" applyAlignment="1">
      <alignment horizont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1" xfId="0" applyFont="1" applyFill="1" applyBorder="1" applyAlignment="1">
      <alignment horizontal="center" wrapText="1"/>
    </xf>
    <xf numFmtId="0" fontId="68" fillId="3" borderId="3" xfId="0" applyFont="1" applyFill="1" applyBorder="1" applyAlignment="1">
      <alignment horizontal="right" vertical="center"/>
    </xf>
    <xf numFmtId="0" fontId="21" fillId="3" borderId="0" xfId="0" applyFont="1" applyFill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9" fillId="3" borderId="0" xfId="6" applyFont="1" applyFill="1" applyBorder="1" applyAlignment="1">
      <alignment horizontal="right"/>
    </xf>
    <xf numFmtId="0" fontId="19" fillId="3" borderId="0" xfId="0" applyFont="1" applyFill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1" fillId="0" borderId="1" xfId="1" applyFont="1" applyFill="1" applyBorder="1" applyAlignment="1" applyProtection="1">
      <alignment horizontal="center" vertical="top"/>
    </xf>
    <xf numFmtId="0" fontId="62" fillId="0" borderId="1" xfId="0" applyFont="1" applyBorder="1" applyAlignment="1">
      <alignment horizontal="center" vertical="top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left" vertical="top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2" fillId="0" borderId="0" xfId="2" applyFont="1" applyAlignment="1">
      <alignment horizontal="right"/>
    </xf>
    <xf numFmtId="0" fontId="36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/>
    </xf>
    <xf numFmtId="0" fontId="2" fillId="0" borderId="8" xfId="2" applyFont="1" applyBorder="1" applyAlignment="1">
      <alignment horizontal="center" vertical="top"/>
    </xf>
    <xf numFmtId="4" fontId="54" fillId="2" borderId="2" xfId="2" applyNumberFormat="1" applyFont="1" applyFill="1" applyBorder="1" applyAlignment="1">
      <alignment horizontal="center" vertical="center" wrapText="1"/>
    </xf>
    <xf numFmtId="4" fontId="54" fillId="2" borderId="4" xfId="2" applyNumberFormat="1" applyFont="1" applyFill="1" applyBorder="1" applyAlignment="1">
      <alignment horizontal="center" vertical="center" wrapText="1"/>
    </xf>
    <xf numFmtId="0" fontId="54" fillId="0" borderId="2" xfId="2" applyFont="1" applyBorder="1" applyAlignment="1">
      <alignment horizontal="center" vertical="center" wrapText="1"/>
    </xf>
    <xf numFmtId="0" fontId="54" fillId="0" borderId="4" xfId="2" applyFont="1" applyBorder="1" applyAlignment="1">
      <alignment horizontal="center" vertical="center" wrapText="1"/>
    </xf>
    <xf numFmtId="2" fontId="54" fillId="0" borderId="2" xfId="2" applyNumberFormat="1" applyFont="1" applyBorder="1" applyAlignment="1">
      <alignment horizontal="center" vertical="center" wrapText="1"/>
    </xf>
    <xf numFmtId="2" fontId="54" fillId="0" borderId="4" xfId="2" applyNumberFormat="1" applyFont="1" applyBorder="1" applyAlignment="1">
      <alignment horizontal="center" vertical="center" wrapText="1"/>
    </xf>
    <xf numFmtId="0" fontId="52" fillId="0" borderId="0" xfId="2" applyFont="1" applyAlignment="1">
      <alignment horizontal="center" vertical="center" wrapText="1"/>
    </xf>
    <xf numFmtId="0" fontId="54" fillId="0" borderId="1" xfId="2" applyFont="1" applyBorder="1" applyAlignment="1">
      <alignment vertical="center" wrapText="1"/>
    </xf>
    <xf numFmtId="169" fontId="54" fillId="2" borderId="2" xfId="2" applyNumberFormat="1" applyFont="1" applyFill="1" applyBorder="1" applyAlignment="1">
      <alignment horizontal="center" vertical="center" wrapText="1"/>
    </xf>
    <xf numFmtId="169" fontId="54" fillId="2" borderId="4" xfId="2" applyNumberFormat="1" applyFont="1" applyFill="1" applyBorder="1" applyAlignment="1">
      <alignment horizontal="center" vertical="center" wrapText="1"/>
    </xf>
    <xf numFmtId="0" fontId="54" fillId="0" borderId="2" xfId="2" applyFont="1" applyBorder="1" applyAlignment="1">
      <alignment horizontal="left" vertical="center" wrapText="1"/>
    </xf>
    <xf numFmtId="0" fontId="54" fillId="0" borderId="4" xfId="2" applyFont="1" applyBorder="1" applyAlignment="1">
      <alignment horizontal="left" vertical="center" wrapText="1"/>
    </xf>
    <xf numFmtId="0" fontId="54" fillId="2" borderId="2" xfId="2" applyFont="1" applyFill="1" applyBorder="1" applyAlignment="1">
      <alignment horizontal="center" vertical="center" wrapText="1"/>
    </xf>
    <xf numFmtId="0" fontId="54" fillId="2" borderId="4" xfId="2" applyFont="1" applyFill="1" applyBorder="1" applyAlignment="1">
      <alignment horizontal="center" vertical="center" wrapText="1"/>
    </xf>
    <xf numFmtId="4" fontId="54" fillId="0" borderId="2" xfId="2" applyNumberFormat="1" applyFont="1" applyBorder="1" applyAlignment="1">
      <alignment horizontal="left" vertical="center" wrapText="1"/>
    </xf>
    <xf numFmtId="4" fontId="54" fillId="0" borderId="4" xfId="2" applyNumberFormat="1" applyFont="1" applyBorder="1" applyAlignment="1">
      <alignment horizontal="left" vertical="center" wrapText="1"/>
    </xf>
    <xf numFmtId="0" fontId="31" fillId="0" borderId="0" xfId="2" applyFont="1" applyAlignment="1">
      <alignment horizontal="center" vertical="center"/>
    </xf>
    <xf numFmtId="14" fontId="54" fillId="0" borderId="2" xfId="2" applyNumberFormat="1" applyFont="1" applyBorder="1" applyAlignment="1">
      <alignment horizontal="left" vertical="center" wrapText="1"/>
    </xf>
    <xf numFmtId="14" fontId="54" fillId="0" borderId="4" xfId="2" applyNumberFormat="1" applyFont="1" applyBorder="1" applyAlignment="1">
      <alignment horizontal="left" vertical="center" wrapText="1"/>
    </xf>
    <xf numFmtId="0" fontId="40" fillId="0" borderId="2" xfId="2" applyFont="1" applyBorder="1" applyAlignment="1">
      <alignment horizontal="left" vertical="center" wrapText="1"/>
    </xf>
    <xf numFmtId="0" fontId="40" fillId="0" borderId="8" xfId="2" applyFont="1" applyBorder="1" applyAlignment="1">
      <alignment horizontal="left" vertical="center" wrapText="1"/>
    </xf>
    <xf numFmtId="0" fontId="40" fillId="0" borderId="4" xfId="2" applyFont="1" applyBorder="1" applyAlignment="1">
      <alignment horizontal="left" vertical="center" wrapText="1"/>
    </xf>
    <xf numFmtId="1" fontId="54" fillId="0" borderId="2" xfId="2" applyNumberFormat="1" applyFont="1" applyBorder="1" applyAlignment="1">
      <alignment horizontal="center" vertical="top" wrapText="1"/>
    </xf>
    <xf numFmtId="1" fontId="54" fillId="0" borderId="4" xfId="2" applyNumberFormat="1" applyFont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4" fillId="2" borderId="2" xfId="2" applyFont="1" applyFill="1" applyBorder="1" applyAlignment="1">
      <alignment horizontal="left" vertical="center" wrapText="1"/>
    </xf>
    <xf numFmtId="0" fontId="54" fillId="2" borderId="4" xfId="2" applyFont="1" applyFill="1" applyBorder="1" applyAlignment="1">
      <alignment horizontal="left" vertical="center" wrapText="1"/>
    </xf>
    <xf numFmtId="49" fontId="54" fillId="0" borderId="2" xfId="89" applyNumberFormat="1" applyFont="1" applyBorder="1" applyAlignment="1">
      <alignment horizontal="center" vertical="center"/>
    </xf>
    <xf numFmtId="49" fontId="54" fillId="0" borderId="4" xfId="89" applyNumberFormat="1" applyFont="1" applyBorder="1" applyAlignment="1">
      <alignment horizontal="center" vertical="center"/>
    </xf>
    <xf numFmtId="0" fontId="58" fillId="0" borderId="2" xfId="1" applyFont="1" applyFill="1" applyBorder="1" applyAlignment="1" applyProtection="1">
      <alignment horizontal="center" vertical="center"/>
    </xf>
    <xf numFmtId="0" fontId="4" fillId="0" borderId="4" xfId="89" applyFont="1" applyBorder="1" applyAlignment="1">
      <alignment horizontal="center" vertical="center"/>
    </xf>
    <xf numFmtId="0" fontId="59" fillId="0" borderId="2" xfId="1" applyNumberFormat="1" applyFont="1" applyFill="1" applyBorder="1" applyAlignment="1" applyProtection="1">
      <alignment horizontal="center" vertical="center" wrapText="1"/>
    </xf>
    <xf numFmtId="0" fontId="60" fillId="0" borderId="4" xfId="5" applyNumberFormat="1" applyFont="1" applyFill="1" applyBorder="1" applyAlignment="1" applyProtection="1">
      <alignment horizontal="center" vertical="center" wrapText="1"/>
    </xf>
    <xf numFmtId="0" fontId="66" fillId="0" borderId="1" xfId="58" applyFont="1" applyBorder="1" applyAlignment="1">
      <alignment horizontal="left" vertical="center"/>
    </xf>
    <xf numFmtId="49" fontId="62" fillId="0" borderId="0" xfId="58" applyNumberFormat="1" applyFont="1" applyAlignment="1">
      <alignment horizontal="center" wrapText="1"/>
    </xf>
    <xf numFmtId="0" fontId="67" fillId="3" borderId="0" xfId="0" applyFont="1" applyFill="1" applyAlignment="1">
      <alignment horizontal="center" wrapText="1"/>
    </xf>
    <xf numFmtId="0" fontId="63" fillId="0" borderId="0" xfId="58" applyFont="1" applyAlignment="1">
      <alignment horizontal="center" vertical="center" wrapText="1"/>
    </xf>
    <xf numFmtId="0" fontId="32" fillId="0" borderId="0" xfId="58" applyFont="1" applyAlignment="1">
      <alignment horizontal="center" vertical="center" wrapText="1"/>
    </xf>
    <xf numFmtId="0" fontId="62" fillId="0" borderId="1" xfId="58" applyFont="1" applyBorder="1" applyAlignment="1">
      <alignment horizontal="left"/>
    </xf>
    <xf numFmtId="0" fontId="70" fillId="0" borderId="0" xfId="49" applyFont="1" applyAlignment="1">
      <alignment horizontal="center" vertical="center" wrapText="1"/>
    </xf>
    <xf numFmtId="0" fontId="71" fillId="0" borderId="1" xfId="75" applyFont="1" applyBorder="1" applyAlignment="1">
      <alignment horizontal="center" vertical="center" wrapText="1"/>
    </xf>
    <xf numFmtId="0" fontId="0" fillId="0" borderId="1" xfId="70" applyFont="1" applyBorder="1" applyAlignment="1">
      <alignment horizontal="center" vertical="center" wrapText="1"/>
    </xf>
    <xf numFmtId="0" fontId="6" fillId="0" borderId="1" xfId="70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75" applyFont="1" applyBorder="1" applyAlignment="1">
      <alignment horizontal="center" vertical="center" wrapText="1"/>
    </xf>
    <xf numFmtId="0" fontId="5" fillId="0" borderId="14" xfId="75" applyFont="1" applyBorder="1" applyAlignment="1">
      <alignment horizontal="center" vertical="center" wrapText="1"/>
    </xf>
    <xf numFmtId="0" fontId="5" fillId="0" borderId="13" xfId="75" applyFont="1" applyBorder="1" applyAlignment="1">
      <alignment horizontal="center" vertical="center" wrapText="1"/>
    </xf>
    <xf numFmtId="0" fontId="73" fillId="2" borderId="0" xfId="0" applyFont="1" applyFill="1" applyAlignment="1">
      <alignment horizontal="center" vertical="center" wrapText="1"/>
    </xf>
    <xf numFmtId="0" fontId="63" fillId="12" borderId="1" xfId="58" applyFont="1" applyFill="1" applyBorder="1" applyAlignment="1">
      <alignment horizontal="left" vertical="center" wrapText="1"/>
    </xf>
    <xf numFmtId="0" fontId="62" fillId="12" borderId="1" xfId="58" applyFont="1" applyFill="1" applyBorder="1" applyAlignment="1">
      <alignment horizontal="center" vertical="center"/>
    </xf>
    <xf numFmtId="4" fontId="62" fillId="12" borderId="1" xfId="58" applyNumberFormat="1" applyFont="1" applyFill="1" applyBorder="1" applyAlignment="1">
      <alignment horizontal="center" vertical="center"/>
    </xf>
    <xf numFmtId="167" fontId="24" fillId="12" borderId="1" xfId="9" applyNumberFormat="1" applyFont="1" applyFill="1" applyBorder="1" applyAlignment="1">
      <alignment horizontal="right"/>
    </xf>
  </cellXfs>
  <cellStyles count="112">
    <cellStyle name=" 1" xfId="18" xr:uid="{00000000-0005-0000-0000-000000000000}"/>
    <cellStyle name="_Model_RAB Мой_PR.PROG.WARM.NOTCOMBI.2012.2.16_v1.4(04.04.11) " xfId="19" xr:uid="{00000000-0005-0000-0000-000001000000}"/>
    <cellStyle name="_Model_RAB Мой_Книга2_PR.PROG.WARM.NOTCOMBI.2012.2.16_v1.4(04.04.11) " xfId="20" xr:uid="{00000000-0005-0000-0000-000002000000}"/>
    <cellStyle name="_Model_RAB_MRSK_svod_PR.PROG.WARM.NOTCOMBI.2012.2.16_v1.4(04.04.11) " xfId="21" xr:uid="{00000000-0005-0000-0000-000003000000}"/>
    <cellStyle name="_Model_RAB_MRSK_svod_Книга2_PR.PROG.WARM.NOTCOMBI.2012.2.16_v1.4(04.04.11) " xfId="22" xr:uid="{00000000-0005-0000-0000-000004000000}"/>
    <cellStyle name="_МОДЕЛЬ_1 (2)_PR.PROG.WARM.NOTCOMBI.2012.2.16_v1.4(04.04.11) " xfId="23" xr:uid="{00000000-0005-0000-0000-000005000000}"/>
    <cellStyle name="_МОДЕЛЬ_1 (2)_Книга2_PR.PROG.WARM.NOTCOMBI.2012.2.16_v1.4(04.04.11) " xfId="24" xr:uid="{00000000-0005-0000-0000-000006000000}"/>
    <cellStyle name="_пр 5 тариф RAB_PR.PROG.WARM.NOTCOMBI.2012.2.16_v1.4(04.04.11) " xfId="25" xr:uid="{00000000-0005-0000-0000-000007000000}"/>
    <cellStyle name="_пр 5 тариф RAB_Книга2_PR.PROG.WARM.NOTCOMBI.2012.2.16_v1.4(04.04.11) " xfId="26" xr:uid="{00000000-0005-0000-0000-000008000000}"/>
    <cellStyle name="_Расчет RAB_22072008_PR.PROG.WARM.NOTCOMBI.2012.2.16_v1.4(04.04.11) " xfId="27" xr:uid="{00000000-0005-0000-0000-000009000000}"/>
    <cellStyle name="_Расчет RAB_22072008_Книга2_PR.PROG.WARM.NOTCOMBI.2012.2.16_v1.4(04.04.11) " xfId="28" xr:uid="{00000000-0005-0000-0000-00000A000000}"/>
    <cellStyle name="_Расчет RAB_Лен и МОЭСК_с 2010 года_14.04.2009_со сглаж_version 3.0_без ФСК_PR.PROG.WARM.NOTCOMBI.2012.2.16_v1.4(04.04.11) " xfId="29" xr:uid="{00000000-0005-0000-0000-00000B000000}"/>
    <cellStyle name="_Расчет RAB_Лен и МОЭСК_с 2010 года_14.04.2009_со сглаж_version 3.0_без ФСК_Книга2_PR.PROG.WARM.NOTCOMBI.2012.2.16_v1.4(04.04.11) " xfId="30" xr:uid="{00000000-0005-0000-0000-00000C000000}"/>
    <cellStyle name="cs_0bfa3f13-6928-429c-abff-a678772fffea" xfId="31" xr:uid="{00000000-0005-0000-0000-00000D000000}"/>
    <cellStyle name="Currency [0]" xfId="32" xr:uid="{00000000-0005-0000-0000-00000E000000}"/>
    <cellStyle name="Currency2" xfId="33" xr:uid="{00000000-0005-0000-0000-00000F000000}"/>
    <cellStyle name="Followed Hyperlink" xfId="34" xr:uid="{00000000-0005-0000-0000-000010000000}"/>
    <cellStyle name="Hyperlink" xfId="35" xr:uid="{00000000-0005-0000-0000-000011000000}"/>
    <cellStyle name="normal" xfId="36" xr:uid="{00000000-0005-0000-0000-000012000000}"/>
    <cellStyle name="Normal1" xfId="37" xr:uid="{00000000-0005-0000-0000-000013000000}"/>
    <cellStyle name="Normal2" xfId="38" xr:uid="{00000000-0005-0000-0000-000014000000}"/>
    <cellStyle name="Percent1" xfId="39" xr:uid="{00000000-0005-0000-0000-000015000000}"/>
    <cellStyle name="Ввод  2" xfId="40" xr:uid="{00000000-0005-0000-0000-000016000000}"/>
    <cellStyle name="Гиперссылка" xfId="1" builtinId="8"/>
    <cellStyle name="Гиперссылка 2" xfId="5" xr:uid="{00000000-0005-0000-0000-000018000000}"/>
    <cellStyle name="Гиперссылка 2 2" xfId="42" xr:uid="{00000000-0005-0000-0000-000019000000}"/>
    <cellStyle name="Гиперссылка 2 3" xfId="41" xr:uid="{00000000-0005-0000-0000-00001A000000}"/>
    <cellStyle name="Гиперссылка 3" xfId="43" xr:uid="{00000000-0005-0000-0000-00001B000000}"/>
    <cellStyle name="Гиперссылка 4 2 2" xfId="44" xr:uid="{00000000-0005-0000-0000-00001C000000}"/>
    <cellStyle name="Заголовок" xfId="45" xr:uid="{00000000-0005-0000-0000-00001D000000}"/>
    <cellStyle name="ЗаголовокСтолбца" xfId="46" xr:uid="{00000000-0005-0000-0000-00001E000000}"/>
    <cellStyle name="Значение" xfId="47" xr:uid="{00000000-0005-0000-0000-00001F000000}"/>
    <cellStyle name="Обычный" xfId="0" builtinId="0"/>
    <cellStyle name="Обычный 10" xfId="48" xr:uid="{00000000-0005-0000-0000-000021000000}"/>
    <cellStyle name="Обычный 10 7" xfId="49" xr:uid="{00000000-0005-0000-0000-000022000000}"/>
    <cellStyle name="Обычный 11" xfId="50" xr:uid="{00000000-0005-0000-0000-000023000000}"/>
    <cellStyle name="Обычный 11 3" xfId="51" xr:uid="{00000000-0005-0000-0000-000024000000}"/>
    <cellStyle name="Обычный 12" xfId="52" xr:uid="{00000000-0005-0000-0000-000025000000}"/>
    <cellStyle name="Обычный 12 2" xfId="53" xr:uid="{00000000-0005-0000-0000-000026000000}"/>
    <cellStyle name="Обычный 12 3" xfId="54" xr:uid="{00000000-0005-0000-0000-000027000000}"/>
    <cellStyle name="Обычный 13" xfId="55" xr:uid="{00000000-0005-0000-0000-000028000000}"/>
    <cellStyle name="Обычный 13 2" xfId="56" xr:uid="{00000000-0005-0000-0000-000029000000}"/>
    <cellStyle name="Обычный 14" xfId="57" xr:uid="{00000000-0005-0000-0000-00002A000000}"/>
    <cellStyle name="Обычный 15" xfId="58" xr:uid="{00000000-0005-0000-0000-00002B000000}"/>
    <cellStyle name="Обычный 16" xfId="59" xr:uid="{00000000-0005-0000-0000-00002C000000}"/>
    <cellStyle name="Обычный 17" xfId="60" xr:uid="{00000000-0005-0000-0000-00002D000000}"/>
    <cellStyle name="Обычный 18" xfId="61" xr:uid="{00000000-0005-0000-0000-00002E000000}"/>
    <cellStyle name="Обычный 189" xfId="62" xr:uid="{00000000-0005-0000-0000-00002F000000}"/>
    <cellStyle name="Обычный 19" xfId="63" xr:uid="{00000000-0005-0000-0000-000030000000}"/>
    <cellStyle name="Обычный 2" xfId="2" xr:uid="{00000000-0005-0000-0000-000031000000}"/>
    <cellStyle name="Обычный 2 10 2" xfId="64" xr:uid="{00000000-0005-0000-0000-000032000000}"/>
    <cellStyle name="Обычный 2 10 2 2" xfId="65" xr:uid="{00000000-0005-0000-0000-000033000000}"/>
    <cellStyle name="Обычный 2 2" xfId="14" xr:uid="{00000000-0005-0000-0000-000034000000}"/>
    <cellStyle name="Обычный 2 2 2" xfId="67" xr:uid="{00000000-0005-0000-0000-000035000000}"/>
    <cellStyle name="Обычный 2 2 3" xfId="68" xr:uid="{00000000-0005-0000-0000-000036000000}"/>
    <cellStyle name="Обычный 2 2 4" xfId="66" xr:uid="{00000000-0005-0000-0000-000037000000}"/>
    <cellStyle name="Обычный 2 2 5" xfId="69" xr:uid="{00000000-0005-0000-0000-000038000000}"/>
    <cellStyle name="Обычный 2 20 2" xfId="70" xr:uid="{00000000-0005-0000-0000-000039000000}"/>
    <cellStyle name="Обычный 2 3" xfId="71" xr:uid="{00000000-0005-0000-0000-00003A000000}"/>
    <cellStyle name="Обычный 2 7" xfId="72" xr:uid="{00000000-0005-0000-0000-00003B000000}"/>
    <cellStyle name="Обычный 2 8" xfId="73" xr:uid="{00000000-0005-0000-0000-00003C000000}"/>
    <cellStyle name="Обычный 2 8 2" xfId="74" xr:uid="{00000000-0005-0000-0000-00003D000000}"/>
    <cellStyle name="Обычный 2_НВВ - сети долгосрочный (15.07) - передано на оформление 2 2" xfId="75" xr:uid="{00000000-0005-0000-0000-00003E000000}"/>
    <cellStyle name="Обычный 22" xfId="76" xr:uid="{00000000-0005-0000-0000-00003F000000}"/>
    <cellStyle name="Обычный 3" xfId="3" xr:uid="{00000000-0005-0000-0000-000040000000}"/>
    <cellStyle name="Обычный 3 2" xfId="77" xr:uid="{00000000-0005-0000-0000-000041000000}"/>
    <cellStyle name="Обычный 3 3" xfId="110" xr:uid="{00000000-0005-0000-0000-000042000000}"/>
    <cellStyle name="Обычный 3 4 5" xfId="78" xr:uid="{00000000-0005-0000-0000-000043000000}"/>
    <cellStyle name="Обычный 3 5" xfId="79" xr:uid="{00000000-0005-0000-0000-000044000000}"/>
    <cellStyle name="Обычный 32" xfId="80" xr:uid="{00000000-0005-0000-0000-000045000000}"/>
    <cellStyle name="Обычный 4" xfId="81" xr:uid="{00000000-0005-0000-0000-000046000000}"/>
    <cellStyle name="Обычный 4 2" xfId="82" xr:uid="{00000000-0005-0000-0000-000047000000}"/>
    <cellStyle name="Обычный 4 3" xfId="83" xr:uid="{00000000-0005-0000-0000-000048000000}"/>
    <cellStyle name="Обычный 49" xfId="84" xr:uid="{00000000-0005-0000-0000-000049000000}"/>
    <cellStyle name="Обычный 5" xfId="85" xr:uid="{00000000-0005-0000-0000-00004A000000}"/>
    <cellStyle name="Обычный 6" xfId="15" xr:uid="{00000000-0005-0000-0000-00004B000000}"/>
    <cellStyle name="Обычный 6 2" xfId="86" xr:uid="{00000000-0005-0000-0000-00004C000000}"/>
    <cellStyle name="Обычный 7" xfId="87" xr:uid="{00000000-0005-0000-0000-00004D000000}"/>
    <cellStyle name="Обычный 8" xfId="16" xr:uid="{00000000-0005-0000-0000-00004E000000}"/>
    <cellStyle name="Обычный 9" xfId="88" xr:uid="{00000000-0005-0000-0000-00004F000000}"/>
    <cellStyle name="Обычный_0616008" xfId="89" xr:uid="{00000000-0005-0000-0000-000050000000}"/>
    <cellStyle name="Обычный_OREP.TES330.2008.2" xfId="90" xr:uid="{00000000-0005-0000-0000-000051000000}"/>
    <cellStyle name="Обычный_Баланс22" xfId="11" xr:uid="{00000000-0005-0000-0000-000052000000}"/>
    <cellStyle name="Обычный_ЖКУ_проект3 2 2" xfId="111" xr:uid="{00000000-0005-0000-0000-000053000000}"/>
    <cellStyle name="Обычный_Лист1" xfId="13" xr:uid="{00000000-0005-0000-0000-000054000000}"/>
    <cellStyle name="Обычный_Мощность по диапазонам напряжения" xfId="12" xr:uid="{00000000-0005-0000-0000-000055000000}"/>
    <cellStyle name="Обычный_Расчет потерь (табл3)" xfId="9" xr:uid="{00000000-0005-0000-0000-000056000000}"/>
    <cellStyle name="Обычный_Типовой Расчет РЖД новый" xfId="8" xr:uid="{00000000-0005-0000-0000-000057000000}"/>
    <cellStyle name="Пояснение" xfId="6" builtinId="53"/>
    <cellStyle name="Процентный" xfId="7" builtinId="5"/>
    <cellStyle name="Процентный 10" xfId="92" xr:uid="{00000000-0005-0000-0000-00005A000000}"/>
    <cellStyle name="Процентный 2" xfId="10" xr:uid="{00000000-0005-0000-0000-00005B000000}"/>
    <cellStyle name="Процентный 2 2" xfId="94" xr:uid="{00000000-0005-0000-0000-00005C000000}"/>
    <cellStyle name="Процентный 2 3" xfId="93" xr:uid="{00000000-0005-0000-0000-00005D000000}"/>
    <cellStyle name="Процентный 2 8 2" xfId="95" xr:uid="{00000000-0005-0000-0000-00005E000000}"/>
    <cellStyle name="Процентный 3" xfId="96" xr:uid="{00000000-0005-0000-0000-00005F000000}"/>
    <cellStyle name="Процентный 4" xfId="97" xr:uid="{00000000-0005-0000-0000-000060000000}"/>
    <cellStyle name="Процентный 5" xfId="98" xr:uid="{00000000-0005-0000-0000-000061000000}"/>
    <cellStyle name="Процентный 5 2" xfId="99" xr:uid="{00000000-0005-0000-0000-000062000000}"/>
    <cellStyle name="Процентный 6" xfId="100" xr:uid="{00000000-0005-0000-0000-000063000000}"/>
    <cellStyle name="Процентный 7" xfId="101" xr:uid="{00000000-0005-0000-0000-000064000000}"/>
    <cellStyle name="Процентный 8" xfId="102" xr:uid="{00000000-0005-0000-0000-000065000000}"/>
    <cellStyle name="Процентный 9" xfId="91" xr:uid="{00000000-0005-0000-0000-000066000000}"/>
    <cellStyle name="Стиль 1" xfId="4" xr:uid="{00000000-0005-0000-0000-000067000000}"/>
    <cellStyle name="Финансовый 2" xfId="104" xr:uid="{00000000-0005-0000-0000-000068000000}"/>
    <cellStyle name="Финансовый 3" xfId="105" xr:uid="{00000000-0005-0000-0000-000069000000}"/>
    <cellStyle name="Финансовый 4" xfId="103" xr:uid="{00000000-0005-0000-0000-00006A000000}"/>
    <cellStyle name="Финансовый_Типовой Расчет РЖД новый" xfId="17" xr:uid="{00000000-0005-0000-0000-00006B000000}"/>
    <cellStyle name="Формула" xfId="106" xr:uid="{00000000-0005-0000-0000-00006C000000}"/>
    <cellStyle name="Формула 2" xfId="107" xr:uid="{00000000-0005-0000-0000-00006D000000}"/>
    <cellStyle name="Формула_GRES.2007.5" xfId="108" xr:uid="{00000000-0005-0000-0000-00006E000000}"/>
    <cellStyle name="ФормулаВБ" xfId="109" xr:uid="{00000000-0005-0000-0000-00006F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71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102" Type="http://schemas.openxmlformats.org/officeDocument/2006/relationships/externalLink" Target="externalLinks/externalLink8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2.xml"/><Relationship Id="rId95" Type="http://schemas.openxmlformats.org/officeDocument/2006/relationships/externalLink" Target="externalLinks/externalLink77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80" Type="http://schemas.openxmlformats.org/officeDocument/2006/relationships/externalLink" Target="externalLinks/externalLink62.xml"/><Relationship Id="rId85" Type="http://schemas.openxmlformats.org/officeDocument/2006/relationships/externalLink" Target="externalLinks/externalLink6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41.xml"/><Relationship Id="rId103" Type="http://schemas.openxmlformats.org/officeDocument/2006/relationships/externalLink" Target="externalLinks/externalLink85.xml"/><Relationship Id="rId108" Type="http://schemas.openxmlformats.org/officeDocument/2006/relationships/calcChain" Target="calcChain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65.xml"/><Relationship Id="rId88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7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76.xml"/><Relationship Id="rId99" Type="http://schemas.openxmlformats.org/officeDocument/2006/relationships/externalLink" Target="externalLinks/externalLink81.xml"/><Relationship Id="rId101" Type="http://schemas.openxmlformats.org/officeDocument/2006/relationships/externalLink" Target="externalLinks/externalLink8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97" Type="http://schemas.openxmlformats.org/officeDocument/2006/relationships/externalLink" Target="externalLinks/externalLink79.xml"/><Relationship Id="rId104" Type="http://schemas.openxmlformats.org/officeDocument/2006/relationships/externalLink" Target="externalLinks/externalLink8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92" Type="http://schemas.openxmlformats.org/officeDocument/2006/relationships/externalLink" Target="externalLinks/externalLink7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69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59.xml"/><Relationship Id="rId100" Type="http://schemas.openxmlformats.org/officeDocument/2006/relationships/externalLink" Target="externalLinks/externalLink82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93" Type="http://schemas.openxmlformats.org/officeDocument/2006/relationships/externalLink" Target="externalLinks/externalLink75.xml"/><Relationship Id="rId98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7.xml"/><Relationship Id="rId46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STREAM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_11\&#1058;&#1040;&#1056;&#1048;&#1060;&#1067;%20&#1053;&#1040;%202007&#1075;\!!!!&#1051;&#1054;&#1050;&#1040;&#1051;&#1068;&#1053;&#1067;&#1049;%20&#1044;&#1048;&#1057;&#1050;%20&#1045;\&#1057;&#1077;&#1090;&#1077;&#1074;&#1072;&#1103;\&#1058;&#1040;&#1056;&#1048;&#1060;&#1067;%20&#1053;&#1040;%202007&#1075;\&#1050;&#1072;&#1083;&#1091;&#1075;&#1072;%202007&#1075;\&#1079;&#1072;&#1103;&#1074;&#1082;&#1072;%20&#1085;&#1072;%202008%20&#1075;&#1086;&#1076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Documents%20and%20Settings\emelin\Application%20Data\Microsoft\Excel\&#1064;&#1072;&#1073;&#1083;&#1086;&#1085;%20&#1060;&#1057;&#1058;_R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STREAM\&#1057;&#1090;&#1072;&#1085;&#1094;&#1080;&#1080;%202009\&#1040;&#1083;&#1090;&#1072;&#1081;-&#1050;&#1086;&#1082;&#1089;_09_&#1060;&#1057;&#105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Pastuhova\Local%20Settings\Temporary%20Internet%20Files\Content.Outlook\5VAJY98Y\&#1056;&#1046;&#1044;_201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45DFDE5\&#1041;&#1102;&#1076;&#1078;&#1077;&#1090;&#1085;&#1099;&#1077;%20&#1092;&#1086;&#1088;&#1084;&#1099;%20&#1087;&#1086;&#1076;%20&#1058;&#1040;&#1056;&#1048;&#1060;&#1067;%20&#1095;&#1077;&#1088;&#108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&#1089;&#1073;&#1099;&#1090;_&#1090;&#1072;&#1088;&#1080;&#1092;6(&#1073;&#1077;&#1079;30%25)_2006(&#1071;&#1088;&#1101;&#1085;&#1077;&#1088;&#1075;&#1086;)%20&#1086;&#1090;%20&#1050;&#1086;&#1088;&#1103;&#1075;&#1080;&#1085;&#1086;&#1081;%20&#1086;&#1089;&#1085;&#1086;&#1074;&#1072;%202006%20&#1095;&#1077;&#1088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stuhova\Documents\&#1044;&#1054;&#1050;&#1059;&#1052;&#1045;&#1053;&#1058;&#1067;\2018\&#1055;&#1077;&#1085;&#1079;&#1072;\&#1055;&#1077;&#1085;&#1079;&#1072;%20201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7;&#1050;\01%20&#1040;&#1051;&#1068;&#1041;&#1054;&#1052;_&#1041;&#1060;_&#1060;&#1057;&#1050;\&#1041;&#1102;&#1076;&#1078;&#1077;&#1090;&#1085;&#1099;&#1077;%20&#1092;&#1086;&#1088;&#1084;&#1099;.&#1056;&#1072;&#1089;&#1093;&#1086;&#1076;&#1099;%20v.3.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1\&#1056;&#1072;&#1073;&#1086;&#1095;&#1080;&#1081;%20&#1089;&#1090;&#1086;&#1083;\REP.BLR.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TPastuhova.SERWRZD\&#1052;&#1086;&#1080;%20&#1076;&#1086;&#1082;&#1091;&#1084;&#1077;&#1085;&#1090;&#1099;\&#1044;&#1054;&#1050;&#1059;&#1052;&#1045;&#1053;&#1058;&#1067;\2012\&#1042;&#1086;&#1088;&#1086;&#1085;&#1077;&#1078;\&#1085;&#1072;%202011&#1075;.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JDANOVA\&#1060;&#1054;\&#1050;&#1085;&#1080;&#1075;&#1072;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GMTarif\Tarif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YARYAB~1\LOCALS~1\Temp\notes6030C8\~193966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YARYAB~1\LOCALS~1\Temp\notes6030C8\&#1053;&#1086;&#1074;&#1072;&#1103;%20&#1087;&#1072;&#1087;&#1082;&#1072;\PREDEL.ELEK.2011.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lic\&#1054;&#1058;&#1080;&#1062;\&#1058;&#1072;&#1088;&#1080;&#1092;%202012\&#1053;&#1077;&#1087;&#1086;&#1076;&#1082;&#1086;&#1085;&#1090;&#1088;&#1086;&#1083;&#1100;&#1085;&#1099;&#1077;%20&#1089;&#1074;&#1086;&#1076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pastuhova\Documents\&#1044;&#1054;&#1050;&#1059;&#1052;&#1045;&#1053;&#1058;&#1067;\&#1054;&#1090;&#1095;&#1077;&#1090;&#1099;%202018\46\&#1057;&#1042;&#1054;&#1044;%20&#1058;&#1056;&#1040;&#1053;&#1047;&#1048;&#1058;%20%202018&#1075;%20%20&#1101;&#1082;&#1086;&#1085;&#1086;&#1084;%20&#1089;&#1088;&#1072;&#1074;&#1085;%20%20&#1082;%202017%20&#1075;&#1086;&#1076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86;&#1088;&#1086;&#1085;&#1077;&#1078;\&#1042;&#1086;&#1088;&#1086;&#1085;&#1077;&#1078;%20%202020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6;&#1048;/&#1058;&#1077;&#1093;&#1069;&#1082;&#1089;&#1087;&#1083;&#1091;&#1072;&#1090;&#1072;&#1094;&#1080;&#1080;/&#1076;&#1083;&#1103;%20&#1048;&#1058;&#1056;/&#1050;&#1091;&#1079;&#1100;&#1084;&#1080;&#1085;%20&#1052;%20&#1057;/&#1069;&#1057;&#1054;-%20&#1048;&#1085;&#1082;&#1086;&#1084;/&#1076;&#1086;&#1082;&#1091;&#1084;&#1077;&#1085;&#1090;&#1072;%20&#1076;&#1083;&#1103;%20&#1044;&#1043;&#1056;&#1058;%20&#1074;%202022&#1075;%20&#1054;&#1053;/&#1084;&#1072;&#1090;&#1077;&#1088;&#1080;&#1072;&#1083;&#1099;%20&#1085;&#1072;%20&#1086;&#1073;&#1089;&#1083;&#1091;&#1078;&#1080;&#1074;&#1072;&#1085;&#1080;&#1077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6;&#1048;/&#1058;&#1077;&#1093;&#1069;&#1082;&#1089;&#1087;&#1083;&#1091;&#1072;&#1090;&#1072;&#1094;&#1080;&#1080;/&#1076;&#1083;&#1103;%20&#1048;&#1058;&#1056;/&#1050;&#1091;&#1079;&#1100;&#1084;&#1080;&#1085;%20&#1052;%20&#1057;/&#1069;&#1057;&#1054;-%20&#1048;&#1085;&#1082;&#1086;&#1084;/&#1076;&#1086;&#1082;&#1091;&#1084;&#1077;&#1085;&#1090;&#1072;%20&#1076;&#1083;&#1103;%20&#1044;&#1043;&#1056;&#1058;%20&#1074;%202022&#1075;%20&#1054;&#1053;/&#1064;&#1090;&#1072;&#1090;&#1085;&#1086;&#1077;%20&#1088;&#1072;&#1089;&#1087;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36.44\&#1089;&#1077;&#1090;&#1077;&#1074;&#1072;&#1103;\B-PL\NBPL\_F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TEHSHEET"/>
      <sheetName val="Топливо2009"/>
      <sheetName val="2009"/>
      <sheetName val="Расчет НВВ общий"/>
      <sheetName val="ЭСО"/>
      <sheetName val="Ген. не уч. ОРЭМ"/>
      <sheetName val="Свод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OREP.SZPR.2009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NEW-PANEL"/>
      <sheetName val="Смета"/>
      <sheetName val="УЕ"/>
      <sheetName val="TSheet"/>
      <sheetName val="на 1 тут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Расчёт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_x0018_O???"/>
      <sheetName val="35998"/>
      <sheetName val="44"/>
      <sheetName val="92"/>
      <sheetName val="94"/>
      <sheetName val="97"/>
      <sheetName val="Отче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ети"/>
      <sheetName val="Парам"/>
      <sheetName val="FES"/>
      <sheetName val="Исходные"/>
      <sheetName val="ЭСО"/>
      <sheetName val="сбыт"/>
      <sheetName val="Рег генер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FST5"/>
      <sheetName val="Стоимость ЭЭ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2008 -2010"/>
      <sheetName val="Регионы"/>
      <sheetName val="КЗ и БДДС НВД+ИДЕ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>
        <row r="13">
          <cell r="G13">
            <v>2101537.73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>
        <row r="6">
          <cell r="F6">
            <v>17217</v>
          </cell>
        </row>
      </sheetData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11">
          <cell r="F11">
            <v>230</v>
          </cell>
        </row>
      </sheetData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/>
      <sheetData sheetId="38">
        <row r="10">
          <cell r="D10" t="str">
            <v>Действующая ИПР</v>
          </cell>
        </row>
      </sheetData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4_1"/>
      <sheetName val="17_1"/>
      <sheetName val="24_1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ДПН помесячная разбивка"/>
      <sheetName val=""/>
      <sheetName val="Амурская область"/>
    </sheetNames>
    <sheetDataSet>
      <sheetData sheetId="0"/>
      <sheetData sheetId="1"/>
      <sheetData sheetId="2"/>
      <sheetData sheetId="3"/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  <sheetName val=""/>
      <sheetName val="Астраханская область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рЭС"/>
      <sheetName val="план 2000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TEHSHEET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ЭСО"/>
      <sheetName val="сбыт"/>
      <sheetName val="Ген. не уч. ОРЭМ"/>
      <sheetName val="Списки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K7" t="str">
            <v>Предложение регионального регулятора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Списки"/>
      <sheetName val="I"/>
      <sheetName val="2006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FES"/>
      <sheetName val="Лист"/>
      <sheetName val="навигация"/>
      <sheetName val="Т12"/>
      <sheetName val="Т3"/>
      <sheetName val="Регионы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вод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,5"/>
      <sheetName val="Расчет потерь"/>
      <sheetName val="Долгосрочн"/>
      <sheetName val="Тариф"/>
      <sheetName val="P2.1"/>
      <sheetName val="P2.2"/>
      <sheetName val="НВВ корр."/>
      <sheetName val="Покупка потерь"/>
      <sheetName val="Амортизация"/>
      <sheetName val="т. 1.15.3"/>
      <sheetName val="1.17.1 Сар. 2017"/>
      <sheetName val="т. 1.15.3."/>
      <sheetName val="накладные службы"/>
      <sheetName val="т. 1.16.3"/>
      <sheetName val="т. 1.17."/>
      <sheetName val="т. 1.18.2."/>
      <sheetName val="т. 1.2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2006"/>
      <sheetName val="SMetstrait"/>
      <sheetName val="5"/>
      <sheetName val="6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Регионы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35"/>
      <sheetName val="1"/>
      <sheetName val="2"/>
      <sheetName val="3"/>
      <sheetName val="4"/>
      <sheetName val="TEHSHEET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ИТ-бюджет"/>
      <sheetName val="P2.1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Титульный"/>
      <sheetName val="TSheet"/>
      <sheetName val="справочник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-2-2-П"/>
      <sheetName val="БР-2-3-П"/>
      <sheetName val="БР-2-14-П"/>
      <sheetName val="БР-2-13-П"/>
      <sheetName val="БР-2-17-П"/>
      <sheetName val="БР-2-15-П"/>
      <sheetName val="БИ-2-3-П"/>
      <sheetName val="БД-2-2-П"/>
      <sheetName val="БДР-2-3-П"/>
      <sheetName val="БР_2_15_П"/>
      <sheetName val="БИ_2_3_П"/>
      <sheetName val="БД_2_2_П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06"/>
      <sheetName val="2006(ОПП)"/>
      <sheetName val="для тарифов"/>
      <sheetName val="для тарифов без ЯМС"/>
      <sheetName val="баланс без 30%"/>
      <sheetName val="баланс без 30% без Интер"/>
      <sheetName val="Лист2"/>
      <sheetName val="баланс2(первонач.с 30%)"/>
      <sheetName val="Лист1"/>
      <sheetName val="БД-2-2-П"/>
      <sheetName val="БИ-2-3-П"/>
      <sheetName val="БР-2-1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Производство электроэнергии"/>
      <sheetName val="коммунальные"/>
      <sheetName val="Sheet1"/>
      <sheetName val="подготовка кадров"/>
      <sheetName val="9.4"/>
      <sheetName val="содер.зд"/>
      <sheetName val="VLOOKUP"/>
      <sheetName val="INPUTMASTER"/>
      <sheetName val="9"/>
      <sheetName val="Данные"/>
      <sheetName val="коммунальные(39)"/>
      <sheetName val="Обнулить"/>
      <sheetName val="2014 (2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Титульный"/>
      <sheetName val="Опции"/>
      <sheetName val="баланс тепло"/>
      <sheetName val="FES"/>
      <sheetName val="Справочно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лан Газпрома"/>
      <sheetName val="Продажи реальные и прогноз 20 л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01-02 (БДиР Общества)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производство"/>
      <sheetName val="25"/>
      <sheetName val="26"/>
      <sheetName val="29"/>
      <sheetName val="сети 2007"/>
      <sheetName val="Лист3"/>
      <sheetName val="УП _2004"/>
      <sheetName val="2007"/>
      <sheetName val="Неделя"/>
      <sheetName val="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БФ-1-8-П"/>
      <sheetName val="БФ-1-10-П"/>
      <sheetName val="Закупки центр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БФ-2-13-П"/>
      <sheetName val="БФ-1-8-П"/>
      <sheetName val="БФ-2-6-П"/>
      <sheetName val="БФ-1-10-П"/>
      <sheetName val="БФ-2-5-П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Enums"/>
      <sheetName val="агр_БП"/>
      <sheetName val="таблица_1"/>
      <sheetName val="агр_БП1"/>
      <sheetName val="таблица_11"/>
      <sheetName val="агр_БП2"/>
      <sheetName val="таблица_12"/>
      <sheetName val="Лист1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.1 "/>
      <sheetName val="Р2.2 "/>
      <sheetName val="1,30"/>
      <sheetName val="Вспом. т.1"/>
      <sheetName val="т. 3."/>
      <sheetName val="Расчет индексация"/>
      <sheetName val="НВВ корр."/>
      <sheetName val="по формуле незаплан."/>
      <sheetName val="т. 1.4."/>
      <sheetName val="Вспом т. 1.4."/>
      <sheetName val="т. 1.5."/>
      <sheetName val="Вспом т. 1.5."/>
      <sheetName val="т 1.6."/>
      <sheetName val="т. 1.12."/>
      <sheetName val="т. 1.15.3."/>
      <sheetName val="т. 1.16.3"/>
      <sheetName val="т. 1.17."/>
      <sheetName val="т. 1.17.1."/>
      <sheetName val="т. 1.17.1. 2018"/>
      <sheetName val="т. 1.18.2."/>
      <sheetName val="т. 1.20."/>
      <sheetName val="т. 1.20.3."/>
      <sheetName val="т. 1.21.3."/>
      <sheetName val="т. 1.24."/>
      <sheetName val="Вспом. т. 1.24."/>
      <sheetName val="т. 1.25."/>
      <sheetName val="т. 1.25. 2012-2014"/>
      <sheetName val="т. 1.27."/>
      <sheetName val="Вспом. т. 1.25."/>
      <sheetName val="Техн. ед."/>
      <sheetName val="Вспом. техед. ЭЧРтищево"/>
      <sheetName val="Вспом. техед. ЭЧ2"/>
      <sheetName val="Вспом. техед. ЭЧ3"/>
      <sheetName val="Расчёт налога на приб."/>
      <sheetName val="расчет"/>
      <sheetName val="Запрос"/>
      <sheetName val="Пенза 2018"/>
    </sheetNames>
    <definedNames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22">
          <cell r="C22">
            <v>7.7699999999999987</v>
          </cell>
        </row>
      </sheetData>
      <sheetData sheetId="11" refreshError="1"/>
      <sheetData sheetId="12" refreshError="1"/>
      <sheetData sheetId="13">
        <row r="11">
          <cell r="C11">
            <v>1.06975</v>
          </cell>
        </row>
      </sheetData>
      <sheetData sheetId="14">
        <row r="7">
          <cell r="C7">
            <v>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4">
          <cell r="C14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Table"/>
      <sheetName val="Справочник"/>
      <sheetName val="FEK 2002.Н"/>
      <sheetName val="ф.2 за 4 кв.2005"/>
      <sheetName val="СписочнаяЧисленность"/>
      <sheetName val="Temp_TOV"/>
      <sheetName val="SHPZ"/>
      <sheetName val=" накладные расходы"/>
      <sheetName val="БФ-2-8-П"/>
      <sheetName val="Приложение 2.1"/>
      <sheetName val="ГоГРЭС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9"/>
      <sheetName val="0"/>
      <sheetName val="1"/>
      <sheetName val="15"/>
      <sheetName val="17.1"/>
      <sheetName val="17"/>
      <sheetName val="20"/>
      <sheetName val="21"/>
      <sheetName val="30"/>
      <sheetName val="Титульный лист С-П"/>
      <sheetName val="2002(v1)"/>
      <sheetName val="ФИНПЛАН"/>
      <sheetName val="13"/>
      <sheetName val="обслуживание"/>
      <sheetName val="Ожид ФР"/>
      <sheetName val="жилой фонд"/>
      <sheetName val="Справ"/>
      <sheetName val="даты"/>
      <sheetName val="Фин план"/>
      <sheetName val="Списки"/>
      <sheetName val="CTN"/>
      <sheetName val="TC"/>
      <sheetName val="Data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Проценты"/>
      <sheetName val="свод"/>
      <sheetName val="1.19.1 произв тэ"/>
      <sheetName val="TEHSHEET"/>
      <sheetName val="sapactivexlhiddensheet"/>
      <sheetName val="расчет тарифов"/>
      <sheetName val="продВ(I)"/>
      <sheetName val="У-Алд_наслегаХранение"/>
      <sheetName val="РСД ИА 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Стоимость ЭЭ"/>
      <sheetName val="Стр1"/>
      <sheetName val="Список"/>
      <sheetName val="ГВС 2014"/>
      <sheetName val="Standard"/>
      <sheetName val="ОХЗ КТС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Баланс ээ"/>
      <sheetName val="Баланс мощности"/>
      <sheetName val="regs"/>
      <sheetName val="сл 11 Тариф2010-2015"/>
      <sheetName val="Tarif_300_6_2004 для фэк скорр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% транспортировки"/>
      <sheetName val="3"/>
      <sheetName val="1.411.1"/>
      <sheetName val="ОС до 40 т.р."/>
      <sheetName val="Регионы"/>
      <sheetName val="regs"/>
      <sheetName val="31.08.2004"/>
      <sheetName val="коммунальные"/>
      <sheetName val="Темников"/>
      <sheetName val="1_411_1"/>
      <sheetName val="ПЕРЕСЧЕТ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списки"/>
      <sheetName val="Технич.лист"/>
      <sheetName val="VLOOKUP"/>
      <sheetName val="INPUTMASTER"/>
      <sheetName val="#ССЫЛКА"/>
      <sheetName val="31_08_2004"/>
      <sheetName val="тех. нужды"/>
      <sheetName val="соб. нужды"/>
      <sheetName val="Отрадное"/>
      <sheetName val="КП"/>
      <sheetName val="field"/>
      <sheetName val="П"/>
      <sheetName val="CF"/>
      <sheetName val="СЗ_процессинг"/>
      <sheetName val="ОС до 40 т.р. "/>
      <sheetName val=" накладные расходы"/>
      <sheetName val="Детализация"/>
      <sheetName val="Справочник затрат_СБ"/>
      <sheetName val="ИТ-бюджет"/>
      <sheetName val="Financing"/>
      <sheetName val="Производство электроэнергии"/>
      <sheetName val="ПРОГНОЗ_1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тар"/>
      <sheetName val="т1.15(смета8а)"/>
      <sheetName val="Фин план"/>
      <sheetName val="План Газпрома"/>
      <sheetName val="Лист1"/>
      <sheetName val="Тарифы _ЗН"/>
      <sheetName val="Тарифы _СК"/>
      <sheetName val="Справочни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35998"/>
      <sheetName val="44"/>
      <sheetName val="92"/>
      <sheetName val="94"/>
      <sheetName val="97"/>
      <sheetName val="Отчет"/>
      <sheetName val="Потребность в МТР"/>
      <sheetName val="EKDEB90"/>
      <sheetName val="П 4"/>
      <sheetName val="П 1"/>
      <sheetName val="П 21-1"/>
      <sheetName val="Ис. данные эк"/>
      <sheetName val="91 форма 2 1 полуг"/>
      <sheetName val="Настройки"/>
      <sheetName val="Общая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Исходные"/>
      <sheetName val="FST5"/>
      <sheetName val="Настройки"/>
      <sheetName val="табл_мет_1"/>
      <sheetName val="1997"/>
      <sheetName val="1998"/>
      <sheetName val="Исходник"/>
      <sheetName val="Data"/>
      <sheetName val="штат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Лист13"/>
      <sheetName val="ИТ-бюджет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Données"/>
      <sheetName val="Кредиты полученные"/>
      <sheetName val="Займы выданные"/>
      <sheetName val="ис.смета"/>
      <sheetName val="Настройки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чало"/>
      <sheetName val="накладные в %% факт"/>
      <sheetName val="6.2.1 Пр. произв. услуги"/>
      <sheetName val="м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  <sheetName val="Отопление"/>
      <sheetName val="Приложение (ТЭЦ) "/>
      <sheetName val="Исходные данные и тариф ЭЛЕКТР"/>
      <sheetName val="ПРОГНОЗ_1"/>
      <sheetName val="липецк-расчет"/>
      <sheetName val="sapactivexlhiddensheet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Заголовок"/>
      <sheetName val="Настройки"/>
      <sheetName val="01"/>
      <sheetName val="2002(v2)"/>
      <sheetName val="Data"/>
      <sheetName val="Ф-2 (для АО-энерго)"/>
      <sheetName val="2002(v1)"/>
      <sheetName val="Лист1"/>
      <sheetName val="Приложение (ТЭЦ) "/>
      <sheetName val="График"/>
      <sheetName val="Параметры"/>
      <sheetName val="тар"/>
      <sheetName val="т1.15(смета8а)"/>
      <sheetName val="1997"/>
      <sheetName val="1998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Исходные"/>
      <sheetName val="Данные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Р-1-1-П"/>
      <sheetName val="БР-2-2-П"/>
      <sheetName val="БР-2-3-П"/>
      <sheetName val="БР-3-4-П"/>
      <sheetName val="БР-3-5-П"/>
      <sheetName val="БР-2-6-П"/>
      <sheetName val="БР-3-7-П"/>
      <sheetName val="БР-2-8-П"/>
      <sheetName val="БР-2-9-П"/>
      <sheetName val="БР-2-10-П"/>
      <sheetName val="БР-2-11-П"/>
      <sheetName val="БР-2-12-П"/>
      <sheetName val="БР-2-13-П"/>
      <sheetName val="БР-2-14-П"/>
      <sheetName val="БР-2-15-П"/>
      <sheetName val="БР-3-16-П"/>
      <sheetName val="БР-2-17-П"/>
      <sheetName val="БР-3-18-П"/>
      <sheetName val="БР-2-19-П"/>
      <sheetName val="БР-2-20-П"/>
      <sheetName val="БР-3-21-П"/>
      <sheetName val="БР-3-22-П"/>
      <sheetName val="БР-2-23-П"/>
      <sheetName val="БР-3-24-П"/>
      <sheetName val="FST5"/>
      <sheetName val="БР_2_14_П"/>
      <sheetName val="ИТ-бюджет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Данные"/>
      <sheetName val="Исходные"/>
      <sheetName val="Т6"/>
      <sheetName val="Регионы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  <sheetName val="Исходные"/>
      <sheetName val="расчет тарифов"/>
      <sheetName val="БР-2-14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>
        <row r="11">
          <cell r="B11" t="str">
            <v>2011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3"/>
      <sheetName val="Т4Н"/>
      <sheetName val="Т5"/>
      <sheetName val="Т6и"/>
      <sheetName val="ТП21"/>
      <sheetName val="ТП22"/>
      <sheetName val="Парам"/>
      <sheetName val="Исходные"/>
      <sheetName val="Т6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14" t="str">
            <v>с 1.1.2010г (котловой)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Т6"/>
      <sheetName val="сети"/>
      <sheetName val="Исходные"/>
      <sheetName val="план 2000"/>
      <sheetName val="Справочники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_пр-во ЭЭ"/>
      <sheetName val="_пр-во ТЭ"/>
      <sheetName val="Производство теплоэнергии"/>
      <sheetName val="Передача электроэнергии"/>
      <sheetName val="_передача ЭЭ"/>
      <sheetName val="Передача теплоэнергии"/>
      <sheetName val="_передачаТЭ"/>
      <sheetName val="Финанс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Т9"/>
      <sheetName val="Ш_Т9"/>
      <sheetName val="Т10"/>
      <sheetName val="Ш_Т10"/>
      <sheetName val="Т11"/>
      <sheetName val="Т12"/>
      <sheetName val="Ш_Т8"/>
      <sheetName val="Ш_Произв_ЭЭ"/>
      <sheetName val="Ш_Передача_ЭЭ"/>
      <sheetName val="Ш_Т11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БазТариф"/>
      <sheetName val="Т22"/>
      <sheetName val="Ш_Т22"/>
      <sheetName val="Т23"/>
      <sheetName val="Т24"/>
      <sheetName val="Т24.1"/>
      <sheetName val="Т25"/>
      <sheetName val="Т25.1"/>
      <sheetName val="Т26"/>
      <sheetName val="Т27"/>
      <sheetName val="Ш_Т27"/>
      <sheetName val="Т28"/>
      <sheetName val="Т28.1"/>
      <sheetName val="Т28.2"/>
      <sheetName val="Т28.3"/>
      <sheetName val="Т29"/>
      <sheetName val="Ш_Т29"/>
      <sheetName val="Т29.1"/>
      <sheetName val="П1"/>
      <sheetName val="П2"/>
      <sheetName val="_пр-во ТЭ параметры"/>
      <sheetName val="_параметры"/>
      <sheetName val="_топливо"/>
      <sheetName val="Лист"/>
      <sheetName val="Баланс"/>
      <sheetName val="Ш_Произв_ТЭ"/>
      <sheetName val="сети"/>
      <sheetName val="Исходные"/>
      <sheetName val="Данные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П-2-12-П"/>
      <sheetName val="расчет тарифов"/>
      <sheetName val="план 2000"/>
      <sheetName val="Т12"/>
      <sheetName val="Исходны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лан 2000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Расчет расходов"/>
      <sheetName val="ИТ-бюдж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Лист1"/>
      <sheetName val="ИТ-бюджет"/>
      <sheetName val="план 2000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на 1 тут"/>
      <sheetName val="Справочник подразделений"/>
      <sheetName val="Справочно"/>
      <sheetName val="01"/>
      <sheetName val="гл.инженера ПМЭС"/>
      <sheetName val="списание СВП 2010г"/>
      <sheetName val="For Bezik Стратег-1130-июль"/>
      <sheetName val="ШР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энерго"/>
      <sheetName val="ЯГЭС"/>
      <sheetName val="свод"/>
      <sheetName val="ИТОГИ  по Н,Р,Э,Q"/>
      <sheetName val="Лист1"/>
      <sheetName val="ИТ-бюдж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"/>
      <sheetName val="2018"/>
      <sheetName val="Лист2"/>
      <sheetName val="2018 (2)"/>
      <sheetName val="2018 (3)"/>
    </sheetNames>
    <sheetDataSet>
      <sheetData sheetId="0"/>
      <sheetData sheetId="1"/>
      <sheetData sheetId="2">
        <row r="137">
          <cell r="Q137">
            <v>701148.103</v>
          </cell>
        </row>
        <row r="138">
          <cell r="Q138">
            <v>16999.14</v>
          </cell>
        </row>
        <row r="139">
          <cell r="Q139">
            <v>36692.563000000002</v>
          </cell>
        </row>
        <row r="140">
          <cell r="Q140">
            <v>20488.114000000001</v>
          </cell>
        </row>
      </sheetData>
      <sheetData sheetId="3"/>
      <sheetData sheetId="4"/>
      <sheetData sheetId="5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0"/>
      <sheetName val="2.1 2020"/>
      <sheetName val="2.2 2020"/>
      <sheetName val="т. 3."/>
      <sheetName val="Расчет индексация"/>
      <sheetName val="НВВ корр."/>
      <sheetName val="незапл по формуле"/>
      <sheetName val="Вспом. т.1"/>
      <sheetName val="т. 1.4."/>
      <sheetName val="Вспом т. 1.4."/>
      <sheetName val="т. 1.5."/>
      <sheetName val="Вспом т. 1.5."/>
      <sheetName val="т 1.6."/>
      <sheetName val="т. 1.12."/>
      <sheetName val="т. 1.15.3."/>
      <sheetName val="т. 1.16.3"/>
      <sheetName val="т. 1.17."/>
      <sheetName val="т. 1.17.1. факт"/>
      <sheetName val="т. 1.17.1. регулир"/>
      <sheetName val="т. 1.18.2."/>
      <sheetName val="т. 1.20."/>
      <sheetName val="т. 1.20.3."/>
      <sheetName val="т. 1.21.3."/>
      <sheetName val="т. 1.24."/>
      <sheetName val="Вспом. т. 1.24."/>
      <sheetName val="т. 1.25."/>
      <sheetName val="Вспом. т. 1.25."/>
      <sheetName val="т. 1.27."/>
      <sheetName val="Техн. ед."/>
      <sheetName val="Воронеж"/>
      <sheetName val="Лиски"/>
      <sheetName val="Балашов"/>
      <sheetName val="Россошь"/>
      <sheetName val="Расчёт налога на приб."/>
      <sheetName val="Лист1"/>
      <sheetName val="соотв ТС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</row>
        <row r="33">
          <cell r="D33">
            <v>0</v>
          </cell>
          <cell r="E33">
            <v>0</v>
          </cell>
          <cell r="G33">
            <v>0</v>
          </cell>
        </row>
        <row r="41">
          <cell r="D41">
            <v>0</v>
          </cell>
          <cell r="E41">
            <v>0</v>
          </cell>
          <cell r="G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">
          <cell r="F30">
            <v>270733.97200000001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штатное расписание"/>
      <sheetName val="тарифная сетка для расчета окл"/>
      <sheetName val="Лист4"/>
    </sheetNames>
    <sheetDataSet>
      <sheetData sheetId="0" refreshError="1"/>
      <sheetData sheetId="1">
        <row r="19">
          <cell r="G19">
            <v>67930</v>
          </cell>
        </row>
        <row r="27">
          <cell r="G27">
            <v>11750</v>
          </cell>
        </row>
        <row r="28">
          <cell r="G28">
            <v>10000</v>
          </cell>
        </row>
        <row r="29">
          <cell r="G29">
            <v>7500</v>
          </cell>
        </row>
        <row r="31">
          <cell r="G31">
            <v>12500</v>
          </cell>
        </row>
        <row r="32">
          <cell r="G32">
            <v>11250</v>
          </cell>
        </row>
        <row r="33">
          <cell r="G33">
            <v>9000</v>
          </cell>
        </row>
        <row r="34">
          <cell r="G34">
            <v>23750</v>
          </cell>
        </row>
        <row r="35">
          <cell r="G35">
            <v>8750</v>
          </cell>
        </row>
        <row r="38">
          <cell r="I38">
            <v>940900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TEHSHEET"/>
      <sheetName val="расчет НВВ РСК по RAB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kom36.ru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Gubchenkoon@ekrivrn.ru" TargetMode="External"/><Relationship Id="rId2" Type="http://schemas.openxmlformats.org/officeDocument/2006/relationships/hyperlink" Target="http://inkom36.ru/" TargetMode="External"/><Relationship Id="rId1" Type="http://schemas.openxmlformats.org/officeDocument/2006/relationships/hyperlink" Target="mailto:incom_vrn@mail.ru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28"/>
  <sheetViews>
    <sheetView view="pageBreakPreview" zoomScale="80" zoomScaleNormal="81" workbookViewId="0">
      <selection activeCell="P14" sqref="P14"/>
    </sheetView>
  </sheetViews>
  <sheetFormatPr defaultColWidth="9.140625" defaultRowHeight="15.75"/>
  <cols>
    <col min="1" max="1" width="8.7109375" style="51" customWidth="1"/>
    <col min="2" max="2" width="52.28515625" style="51" customWidth="1"/>
    <col min="3" max="3" width="8.7109375" style="51" customWidth="1"/>
    <col min="4" max="12" width="9" style="51" customWidth="1"/>
    <col min="13" max="13" width="11.140625" style="51" customWidth="1"/>
    <col min="14" max="16" width="12.28515625" style="51" customWidth="1"/>
    <col min="17" max="17" width="15.5703125" style="51" customWidth="1"/>
    <col min="18" max="16384" width="9.140625" style="51"/>
  </cols>
  <sheetData>
    <row r="1" spans="1:22">
      <c r="A1" s="370" t="s">
        <v>306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22" ht="33" customHeight="1">
      <c r="A2" s="371" t="s">
        <v>317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52"/>
    </row>
    <row r="3" spans="1:22" ht="32.2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 t="s">
        <v>307</v>
      </c>
    </row>
    <row r="4" spans="1:22">
      <c r="A4" s="372" t="s">
        <v>0</v>
      </c>
      <c r="B4" s="372" t="s">
        <v>1</v>
      </c>
      <c r="C4" s="372" t="s">
        <v>722</v>
      </c>
      <c r="D4" s="372"/>
      <c r="E4" s="372"/>
      <c r="F4" s="372"/>
      <c r="G4" s="372"/>
      <c r="H4" s="372" t="s">
        <v>723</v>
      </c>
      <c r="I4" s="372"/>
      <c r="J4" s="372"/>
      <c r="K4" s="372"/>
      <c r="L4" s="372"/>
      <c r="M4" s="372" t="s">
        <v>724</v>
      </c>
      <c r="N4" s="372"/>
      <c r="O4" s="372"/>
      <c r="P4" s="372"/>
      <c r="Q4" s="372"/>
    </row>
    <row r="5" spans="1:22">
      <c r="A5" s="372"/>
      <c r="B5" s="372"/>
      <c r="C5" s="55" t="s">
        <v>7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3</v>
      </c>
      <c r="J5" s="55" t="s">
        <v>4</v>
      </c>
      <c r="K5" s="55" t="s">
        <v>5</v>
      </c>
      <c r="L5" s="55" t="s">
        <v>6</v>
      </c>
      <c r="M5" s="55" t="s">
        <v>7</v>
      </c>
      <c r="N5" s="55" t="s">
        <v>3</v>
      </c>
      <c r="O5" s="55" t="s">
        <v>4</v>
      </c>
      <c r="P5" s="55" t="s">
        <v>5</v>
      </c>
      <c r="Q5" s="55" t="s">
        <v>6</v>
      </c>
    </row>
    <row r="6" spans="1:22">
      <c r="A6" s="55">
        <v>1</v>
      </c>
      <c r="B6" s="55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0">
        <v>12</v>
      </c>
      <c r="M6" s="80">
        <v>13</v>
      </c>
      <c r="N6" s="80">
        <v>14</v>
      </c>
      <c r="O6" s="80">
        <v>15</v>
      </c>
      <c r="P6" s="80">
        <v>16</v>
      </c>
      <c r="Q6" s="80">
        <v>17</v>
      </c>
    </row>
    <row r="7" spans="1:22">
      <c r="A7" s="56" t="s">
        <v>8</v>
      </c>
      <c r="B7" s="57" t="s">
        <v>308</v>
      </c>
      <c r="C7" s="58">
        <f>C14</f>
        <v>0</v>
      </c>
      <c r="D7" s="58">
        <f>D14</f>
        <v>0</v>
      </c>
      <c r="E7" s="58">
        <f>E10+E14</f>
        <v>0</v>
      </c>
      <c r="F7" s="58">
        <f>F10+F11+F14</f>
        <v>0</v>
      </c>
      <c r="G7" s="58">
        <f>G12+G14+G11</f>
        <v>0</v>
      </c>
      <c r="H7" s="58">
        <f>H14</f>
        <v>0</v>
      </c>
      <c r="I7" s="58">
        <f>I14</f>
        <v>0</v>
      </c>
      <c r="J7" s="58">
        <f>J10+J14</f>
        <v>0</v>
      </c>
      <c r="K7" s="58">
        <f>K10+K11+K14</f>
        <v>0</v>
      </c>
      <c r="L7" s="58">
        <f>L12+L14+L11</f>
        <v>0</v>
      </c>
      <c r="M7" s="58">
        <f>M14</f>
        <v>25578</v>
      </c>
      <c r="N7" s="58">
        <f>N14</f>
        <v>0</v>
      </c>
      <c r="O7" s="58">
        <f>O10+O14</f>
        <v>0</v>
      </c>
      <c r="P7" s="58">
        <f>P10+P11+P14</f>
        <v>19338</v>
      </c>
      <c r="Q7" s="58">
        <f>Q10+Q11+Q14</f>
        <v>6240</v>
      </c>
    </row>
    <row r="8" spans="1:22">
      <c r="A8" s="56" t="s">
        <v>9</v>
      </c>
      <c r="B8" s="57" t="s">
        <v>20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22">
      <c r="A9" s="56"/>
      <c r="B9" s="57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2">
      <c r="A10" s="56"/>
      <c r="B10" s="57" t="s">
        <v>309</v>
      </c>
      <c r="C10" s="58">
        <f>E10+F10</f>
        <v>0</v>
      </c>
      <c r="D10" s="58"/>
      <c r="E10" s="58"/>
      <c r="F10" s="58"/>
      <c r="G10" s="58"/>
      <c r="H10" s="58">
        <f>J10+K10</f>
        <v>0</v>
      </c>
      <c r="I10" s="58"/>
      <c r="J10" s="58"/>
      <c r="K10" s="58"/>
      <c r="L10" s="58"/>
      <c r="M10" s="58">
        <f>O10+P10</f>
        <v>0</v>
      </c>
      <c r="N10" s="58"/>
      <c r="O10" s="58"/>
      <c r="P10" s="58"/>
      <c r="Q10" s="58"/>
    </row>
    <row r="11" spans="1:22">
      <c r="A11" s="56"/>
      <c r="B11" s="57" t="s">
        <v>4</v>
      </c>
      <c r="C11" s="58">
        <f>F11+G11</f>
        <v>0</v>
      </c>
      <c r="D11" s="58"/>
      <c r="E11" s="58"/>
      <c r="F11" s="58"/>
      <c r="G11" s="58"/>
      <c r="H11" s="58">
        <f>K11+L11</f>
        <v>0</v>
      </c>
      <c r="I11" s="58"/>
      <c r="J11" s="58"/>
      <c r="K11" s="58"/>
      <c r="L11" s="58"/>
      <c r="M11" s="58">
        <f>P11+Q11</f>
        <v>0</v>
      </c>
      <c r="N11" s="58"/>
      <c r="O11" s="58"/>
      <c r="P11" s="58"/>
      <c r="Q11" s="58"/>
    </row>
    <row r="12" spans="1:22">
      <c r="A12" s="56"/>
      <c r="B12" s="57" t="s">
        <v>310</v>
      </c>
      <c r="C12" s="58">
        <f>G12</f>
        <v>0</v>
      </c>
      <c r="D12" s="58"/>
      <c r="E12" s="58"/>
      <c r="F12" s="58"/>
      <c r="G12" s="58"/>
      <c r="H12" s="58">
        <f>L12</f>
        <v>0</v>
      </c>
      <c r="I12" s="58"/>
      <c r="J12" s="58"/>
      <c r="K12" s="58"/>
      <c r="L12" s="58"/>
      <c r="M12" s="58">
        <f>Q12</f>
        <v>6240</v>
      </c>
      <c r="N12" s="58"/>
      <c r="O12" s="58"/>
      <c r="P12" s="311">
        <f>P14</f>
        <v>19338</v>
      </c>
      <c r="Q12" s="311">
        <f>Q14</f>
        <v>6240</v>
      </c>
      <c r="R12" s="259">
        <f>P12-Q12</f>
        <v>13098</v>
      </c>
      <c r="T12" s="259">
        <f>P7-P16</f>
        <v>18257.005799999999</v>
      </c>
      <c r="V12" s="51">
        <f>P12/12</f>
        <v>1611.5</v>
      </c>
    </row>
    <row r="13" spans="1:22">
      <c r="A13" s="56" t="s">
        <v>11</v>
      </c>
      <c r="B13" s="57" t="s">
        <v>311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311"/>
      <c r="Q13" s="311"/>
    </row>
    <row r="14" spans="1:22" ht="31.5" customHeight="1">
      <c r="A14" s="56" t="s">
        <v>12</v>
      </c>
      <c r="B14" s="60" t="s">
        <v>22</v>
      </c>
      <c r="C14" s="58">
        <f>SUM(D14:G14)</f>
        <v>0</v>
      </c>
      <c r="D14" s="58"/>
      <c r="E14" s="58"/>
      <c r="F14" s="58"/>
      <c r="G14" s="58"/>
      <c r="H14" s="58">
        <f>SUM(I14:L14)</f>
        <v>0</v>
      </c>
      <c r="I14" s="58"/>
      <c r="J14" s="58"/>
      <c r="K14" s="58"/>
      <c r="L14" s="58"/>
      <c r="M14" s="58">
        <f>SUM(N14:Q14)</f>
        <v>25578</v>
      </c>
      <c r="N14" s="58"/>
      <c r="O14" s="58"/>
      <c r="P14" s="495">
        <f>20278-6240-3700+9000</f>
        <v>19338</v>
      </c>
      <c r="Q14" s="311">
        <v>6240</v>
      </c>
    </row>
    <row r="15" spans="1:22" ht="27.75" customHeight="1">
      <c r="A15" s="56" t="s">
        <v>13</v>
      </c>
      <c r="B15" s="60" t="s">
        <v>312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11"/>
      <c r="Q15" s="311"/>
    </row>
    <row r="16" spans="1:22">
      <c r="A16" s="56" t="s">
        <v>16</v>
      </c>
      <c r="B16" s="57" t="s">
        <v>23</v>
      </c>
      <c r="C16" s="58">
        <f>SUM(D16:G16)</f>
        <v>0</v>
      </c>
      <c r="D16" s="58"/>
      <c r="E16" s="58"/>
      <c r="F16" s="58"/>
      <c r="G16" s="58"/>
      <c r="H16" s="58">
        <f>SUM(I16:L16)</f>
        <v>0</v>
      </c>
      <c r="I16" s="58"/>
      <c r="J16" s="58"/>
      <c r="K16" s="58"/>
      <c r="L16" s="58"/>
      <c r="M16" s="63">
        <f>SUM(N16:Q16)</f>
        <v>1429.8101999999999</v>
      </c>
      <c r="N16" s="63"/>
      <c r="O16" s="63"/>
      <c r="P16" s="312">
        <f>P14*0.0559</f>
        <v>1080.9941999999999</v>
      </c>
      <c r="Q16" s="312">
        <f>Q14*0.0559</f>
        <v>348.81599999999997</v>
      </c>
    </row>
    <row r="17" spans="1:20">
      <c r="A17" s="56"/>
      <c r="B17" s="57" t="s">
        <v>313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>
        <f>M16/M7</f>
        <v>5.5899999999999998E-2</v>
      </c>
      <c r="N17" s="61"/>
      <c r="O17" s="61"/>
      <c r="P17" s="313">
        <f>P16/P7</f>
        <v>5.5899999999999991E-2</v>
      </c>
      <c r="Q17" s="313">
        <f>Q16/Q7</f>
        <v>5.5899999999999998E-2</v>
      </c>
      <c r="R17" s="51">
        <v>6.1705098690417785E-2</v>
      </c>
      <c r="S17" s="51">
        <v>0.10489904271579117</v>
      </c>
    </row>
    <row r="18" spans="1:20" ht="31.5">
      <c r="A18" s="56" t="s">
        <v>17</v>
      </c>
      <c r="B18" s="62" t="s">
        <v>24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12"/>
      <c r="Q18" s="312"/>
    </row>
    <row r="19" spans="1:20">
      <c r="A19" s="56" t="s">
        <v>314</v>
      </c>
      <c r="B19" s="57" t="s">
        <v>25</v>
      </c>
      <c r="C19" s="58">
        <f>SUM(D19:G19)</f>
        <v>0</v>
      </c>
      <c r="D19" s="58">
        <f>D20+D25</f>
        <v>0</v>
      </c>
      <c r="E19" s="58">
        <f>E20+E25</f>
        <v>0</v>
      </c>
      <c r="F19" s="58">
        <f>F20+F25</f>
        <v>0</v>
      </c>
      <c r="G19" s="58">
        <f>G20+G25</f>
        <v>0</v>
      </c>
      <c r="H19" s="58">
        <f>SUM(I19:L19)</f>
        <v>0</v>
      </c>
      <c r="I19" s="58">
        <f>I20+I25</f>
        <v>0</v>
      </c>
      <c r="J19" s="58">
        <f>J20+J25</f>
        <v>0</v>
      </c>
      <c r="K19" s="58">
        <f>K20+K25</f>
        <v>0</v>
      </c>
      <c r="L19" s="58">
        <f>L20+L25</f>
        <v>0</v>
      </c>
      <c r="M19" s="58">
        <f>SUM(N19:Q19)</f>
        <v>24148.1898</v>
      </c>
      <c r="N19" s="58">
        <f>N20+N25</f>
        <v>0</v>
      </c>
      <c r="O19" s="58">
        <f>O20+O25</f>
        <v>0</v>
      </c>
      <c r="P19" s="311">
        <f>P20+P25</f>
        <v>18257.005799999999</v>
      </c>
      <c r="Q19" s="311">
        <f>Q20+Q25</f>
        <v>5891.1840000000002</v>
      </c>
      <c r="S19" s="259"/>
    </row>
    <row r="20" spans="1:20">
      <c r="A20" s="56" t="s">
        <v>27</v>
      </c>
      <c r="B20" s="57" t="s">
        <v>315</v>
      </c>
      <c r="C20" s="58">
        <f>SUM(D20:G20)</f>
        <v>0</v>
      </c>
      <c r="D20" s="63"/>
      <c r="E20" s="63"/>
      <c r="F20" s="63"/>
      <c r="G20" s="63"/>
      <c r="H20" s="58">
        <f>SUM(I20:L20)</f>
        <v>0</v>
      </c>
      <c r="I20" s="63"/>
      <c r="J20" s="63"/>
      <c r="K20" s="63"/>
      <c r="L20" s="63"/>
      <c r="M20" s="58">
        <f>SUM(N20:Q20)</f>
        <v>24148.1898</v>
      </c>
      <c r="N20" s="63"/>
      <c r="O20" s="63"/>
      <c r="P20" s="312">
        <f>P14-P16</f>
        <v>18257.005799999999</v>
      </c>
      <c r="Q20" s="312">
        <f>Q12-Q16</f>
        <v>5891.1840000000002</v>
      </c>
    </row>
    <row r="21" spans="1:20">
      <c r="A21" s="56"/>
      <c r="B21" s="57" t="s">
        <v>28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58"/>
      <c r="Q21" s="258"/>
    </row>
    <row r="22" spans="1:20">
      <c r="A22" s="56"/>
      <c r="B22" s="57" t="s">
        <v>29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20">
      <c r="A23" s="56"/>
      <c r="B23" s="57" t="s">
        <v>30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20">
      <c r="A24" s="56" t="s">
        <v>31</v>
      </c>
      <c r="B24" s="57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T24" s="51">
        <f>2411898/2</f>
        <v>1205949</v>
      </c>
    </row>
    <row r="25" spans="1:20">
      <c r="A25" s="64" t="s">
        <v>33</v>
      </c>
      <c r="B25" s="65" t="s">
        <v>316</v>
      </c>
      <c r="C25" s="58">
        <f>SUM(D25:G25)</f>
        <v>0</v>
      </c>
      <c r="D25" s="63"/>
      <c r="E25" s="63"/>
      <c r="F25" s="63"/>
      <c r="G25" s="63"/>
      <c r="H25" s="58">
        <f>SUM(I25:L25)</f>
        <v>0</v>
      </c>
      <c r="I25" s="63"/>
      <c r="J25" s="63"/>
      <c r="K25" s="63"/>
      <c r="L25" s="63"/>
      <c r="M25" s="58">
        <f>SUM(N25:Q25)</f>
        <v>0</v>
      </c>
      <c r="N25" s="63"/>
      <c r="O25" s="63"/>
      <c r="P25" s="63"/>
      <c r="Q25" s="63"/>
      <c r="T25" s="51">
        <v>1401240</v>
      </c>
    </row>
    <row r="26" spans="1:20" s="73" customFormat="1">
      <c r="A26" s="66"/>
      <c r="B26" s="67"/>
      <c r="C26" s="68">
        <f>D26+E26+F26+G26</f>
        <v>775327.91999999993</v>
      </c>
      <c r="D26" s="69">
        <f>'[83]2018'!$Q$137</f>
        <v>701148.103</v>
      </c>
      <c r="E26" s="69">
        <f>'[83]2018'!$Q$138</f>
        <v>16999.14</v>
      </c>
      <c r="F26" s="70">
        <f>'[83]2018'!$Q$139</f>
        <v>36692.563000000002</v>
      </c>
      <c r="G26" s="69">
        <f>'[83]2018'!$Q$140</f>
        <v>20488.114000000001</v>
      </c>
      <c r="H26" s="71"/>
      <c r="I26" s="70"/>
      <c r="J26" s="70"/>
      <c r="K26" s="70"/>
      <c r="L26" s="70"/>
      <c r="M26" s="71">
        <f>N26+O26+P26+Q26</f>
        <v>728726</v>
      </c>
      <c r="N26" s="72">
        <v>654546.18299999996</v>
      </c>
      <c r="O26" s="72">
        <v>16999.14</v>
      </c>
      <c r="P26" s="72">
        <v>36692.563000000002</v>
      </c>
      <c r="Q26" s="72">
        <v>20488.114000000001</v>
      </c>
      <c r="T26" s="51">
        <v>63941</v>
      </c>
    </row>
    <row r="27" spans="1:20" s="73" customFormat="1">
      <c r="A27" s="67"/>
      <c r="B27" s="369" t="s">
        <v>658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67">
        <f>Q26-Q25</f>
        <v>20488.114000000001</v>
      </c>
      <c r="T27" s="51">
        <f>T24+T25+T26</f>
        <v>2671130</v>
      </c>
    </row>
    <row r="28" spans="1:20" s="73" customFormat="1">
      <c r="B28" s="75"/>
      <c r="C28" s="76"/>
      <c r="D28" s="76"/>
      <c r="E28" s="76"/>
      <c r="F28" s="76"/>
      <c r="G28" s="77"/>
      <c r="H28" s="78"/>
      <c r="I28" s="79">
        <f>I25-I27</f>
        <v>0</v>
      </c>
      <c r="J28" s="79">
        <f>J25-J27</f>
        <v>0</v>
      </c>
      <c r="K28" s="79">
        <f>K25-K27</f>
        <v>0</v>
      </c>
      <c r="L28" s="79">
        <f>L25-L27</f>
        <v>0</v>
      </c>
      <c r="M28" s="78"/>
      <c r="N28" s="79">
        <f>N25-N27</f>
        <v>0</v>
      </c>
      <c r="O28" s="79">
        <f>O25-O27</f>
        <v>0</v>
      </c>
      <c r="P28" s="79">
        <f>P25-P27</f>
        <v>0</v>
      </c>
      <c r="Q28" s="79">
        <f>Q25-Q27</f>
        <v>-20488.114000000001</v>
      </c>
      <c r="T28" s="51">
        <f>T27*1.3/1000</f>
        <v>3472.4690000000001</v>
      </c>
    </row>
  </sheetData>
  <mergeCells count="8">
    <mergeCell ref="B27:P27"/>
    <mergeCell ref="A1:Q1"/>
    <mergeCell ref="A2:P2"/>
    <mergeCell ref="A4:A5"/>
    <mergeCell ref="B4:B5"/>
    <mergeCell ref="C4:G4"/>
    <mergeCell ref="H4:L4"/>
    <mergeCell ref="M4:Q4"/>
  </mergeCells>
  <pageMargins left="0.25" right="0.25" top="0.75" bottom="0.75" header="0.3" footer="0.3"/>
  <pageSetup paperSize="9" scale="66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J242"/>
  <sheetViews>
    <sheetView view="pageBreakPreview" topLeftCell="A8" zoomScale="60" zoomScaleNormal="80" workbookViewId="0">
      <selection activeCell="B17" sqref="B17"/>
    </sheetView>
  </sheetViews>
  <sheetFormatPr defaultColWidth="9.140625" defaultRowHeight="15.75"/>
  <cols>
    <col min="1" max="1" width="4.7109375" style="115" customWidth="1"/>
    <col min="2" max="2" width="52.5703125" style="115" customWidth="1"/>
    <col min="3" max="3" width="18" style="115" customWidth="1"/>
    <col min="4" max="4" width="23.140625" style="115" customWidth="1"/>
    <col min="5" max="16384" width="9.140625" style="115"/>
  </cols>
  <sheetData>
    <row r="1" spans="1:5">
      <c r="A1" s="395" t="s">
        <v>442</v>
      </c>
      <c r="B1" s="395"/>
      <c r="C1" s="395"/>
      <c r="D1" s="395"/>
    </row>
    <row r="2" spans="1:5" ht="18.75" customHeight="1">
      <c r="A2" s="398" t="s">
        <v>453</v>
      </c>
      <c r="B2" s="398"/>
      <c r="C2" s="398"/>
      <c r="D2" s="398"/>
      <c r="E2" s="166"/>
    </row>
    <row r="3" spans="1:5" ht="29.25" customHeight="1">
      <c r="A3" s="398"/>
      <c r="B3" s="398"/>
      <c r="C3" s="398"/>
      <c r="D3" s="398"/>
      <c r="E3" s="167"/>
    </row>
    <row r="4" spans="1:5" ht="15" customHeight="1">
      <c r="A4" s="399"/>
      <c r="B4" s="399"/>
      <c r="C4" s="399"/>
      <c r="D4" s="399"/>
      <c r="E4" s="167"/>
    </row>
    <row r="5" spans="1:5" ht="25.5" customHeight="1">
      <c r="A5" s="400" t="s">
        <v>0</v>
      </c>
      <c r="B5" s="400"/>
      <c r="C5" s="401" t="s">
        <v>159</v>
      </c>
      <c r="D5" s="401" t="s">
        <v>724</v>
      </c>
      <c r="E5" s="168"/>
    </row>
    <row r="6" spans="1:5" ht="27.75" customHeight="1">
      <c r="A6" s="400"/>
      <c r="B6" s="400"/>
      <c r="C6" s="401"/>
      <c r="D6" s="401"/>
    </row>
    <row r="7" spans="1:5">
      <c r="A7" s="169">
        <v>1</v>
      </c>
      <c r="B7" s="169">
        <f>A7+1</f>
        <v>2</v>
      </c>
      <c r="C7" s="169">
        <f>B7+1</f>
        <v>3</v>
      </c>
      <c r="D7" s="169">
        <v>3</v>
      </c>
      <c r="E7" s="170"/>
    </row>
    <row r="8" spans="1:5" ht="30.75" customHeight="1">
      <c r="A8" s="154" t="s">
        <v>8</v>
      </c>
      <c r="B8" s="171" t="s">
        <v>443</v>
      </c>
      <c r="C8" s="172" t="s">
        <v>444</v>
      </c>
      <c r="D8" s="336">
        <f>3381*1.038/1000</f>
        <v>3.5094780000000001</v>
      </c>
      <c r="E8" s="190">
        <f>D8*'т. 1.4.'!M16</f>
        <v>5017.8874410755998</v>
      </c>
    </row>
    <row r="9" spans="1:5" ht="18" hidden="1" customHeight="1">
      <c r="A9" s="154" t="s">
        <v>9</v>
      </c>
      <c r="B9" s="171" t="s">
        <v>445</v>
      </c>
      <c r="C9" s="169"/>
      <c r="D9" s="337"/>
      <c r="E9" s="173"/>
    </row>
    <row r="10" spans="1:5" ht="18" hidden="1" customHeight="1">
      <c r="A10" s="154" t="s">
        <v>446</v>
      </c>
      <c r="B10" s="171" t="s">
        <v>241</v>
      </c>
      <c r="C10" s="169"/>
      <c r="D10" s="337"/>
      <c r="E10" s="173"/>
    </row>
    <row r="11" spans="1:5" ht="18" hidden="1" customHeight="1">
      <c r="A11" s="154" t="s">
        <v>447</v>
      </c>
      <c r="B11" s="171" t="s">
        <v>336</v>
      </c>
      <c r="C11" s="169"/>
      <c r="D11" s="337"/>
      <c r="E11" s="173"/>
    </row>
    <row r="12" spans="1:5" ht="18" hidden="1" customHeight="1">
      <c r="A12" s="154" t="s">
        <v>11</v>
      </c>
      <c r="B12" s="171" t="s">
        <v>448</v>
      </c>
      <c r="C12" s="169"/>
      <c r="D12" s="337"/>
      <c r="E12" s="173"/>
    </row>
    <row r="13" spans="1:5" ht="45.75" customHeight="1">
      <c r="A13" s="154" t="s">
        <v>449</v>
      </c>
      <c r="B13" s="171" t="s">
        <v>170</v>
      </c>
      <c r="C13" s="169" t="s">
        <v>450</v>
      </c>
      <c r="D13" s="337"/>
      <c r="E13" s="173"/>
    </row>
    <row r="14" spans="1:5" ht="18" customHeight="1">
      <c r="A14" s="154" t="s">
        <v>162</v>
      </c>
      <c r="B14" s="171" t="s">
        <v>3</v>
      </c>
      <c r="C14" s="169"/>
      <c r="D14" s="338"/>
      <c r="E14" s="173"/>
    </row>
    <row r="15" spans="1:5" ht="18" customHeight="1">
      <c r="A15" s="154" t="s">
        <v>163</v>
      </c>
      <c r="B15" s="171" t="s">
        <v>160</v>
      </c>
      <c r="C15" s="169"/>
      <c r="D15" s="338"/>
      <c r="E15" s="173"/>
    </row>
    <row r="16" spans="1:5" ht="18" customHeight="1">
      <c r="A16" s="154"/>
      <c r="B16" s="171" t="s">
        <v>161</v>
      </c>
      <c r="C16" s="169"/>
      <c r="D16" s="338"/>
      <c r="E16" s="173"/>
    </row>
    <row r="17" spans="1:10" ht="18" customHeight="1">
      <c r="A17" s="154"/>
      <c r="B17" s="174" t="s">
        <v>5</v>
      </c>
      <c r="C17" s="169"/>
      <c r="D17" s="338">
        <f>'т. 1.4.'!P14</f>
        <v>19338</v>
      </c>
      <c r="E17" s="173"/>
    </row>
    <row r="18" spans="1:10" ht="18" customHeight="1">
      <c r="A18" s="154" t="s">
        <v>164</v>
      </c>
      <c r="B18" s="171" t="s">
        <v>6</v>
      </c>
      <c r="C18" s="169"/>
      <c r="D18" s="338"/>
      <c r="E18" s="173"/>
    </row>
    <row r="19" spans="1:10" ht="18" customHeight="1">
      <c r="A19" s="154" t="s">
        <v>17</v>
      </c>
      <c r="B19" s="171" t="s">
        <v>451</v>
      </c>
      <c r="C19" s="169" t="s">
        <v>15</v>
      </c>
      <c r="D19" s="337"/>
      <c r="E19" s="173"/>
    </row>
    <row r="20" spans="1:10" ht="18" customHeight="1">
      <c r="A20" s="154" t="s">
        <v>171</v>
      </c>
      <c r="B20" s="171" t="s">
        <v>3</v>
      </c>
      <c r="C20" s="169"/>
      <c r="D20" s="313"/>
      <c r="E20" s="173"/>
    </row>
    <row r="21" spans="1:10" ht="18" customHeight="1">
      <c r="A21" s="154" t="s">
        <v>172</v>
      </c>
      <c r="B21" s="171" t="s">
        <v>160</v>
      </c>
      <c r="C21" s="169"/>
      <c r="D21" s="313"/>
      <c r="E21" s="173"/>
    </row>
    <row r="22" spans="1:10" ht="18" customHeight="1">
      <c r="A22" s="154"/>
      <c r="B22" s="171" t="s">
        <v>161</v>
      </c>
      <c r="C22" s="169"/>
      <c r="D22" s="313"/>
      <c r="E22" s="173"/>
    </row>
    <row r="23" spans="1:10" ht="18" customHeight="1">
      <c r="A23" s="154"/>
      <c r="B23" s="174" t="s">
        <v>5</v>
      </c>
      <c r="C23" s="169"/>
      <c r="D23" s="313">
        <f>'т. 1.4.'!P17</f>
        <v>5.5899999999999991E-2</v>
      </c>
      <c r="E23" s="173"/>
    </row>
    <row r="24" spans="1:10" ht="18" customHeight="1">
      <c r="A24" s="154" t="s">
        <v>173</v>
      </c>
      <c r="B24" s="171" t="s">
        <v>6</v>
      </c>
      <c r="C24" s="169"/>
      <c r="D24" s="313">
        <f>'т. 1.4.'!Q17</f>
        <v>5.5899999999999998E-2</v>
      </c>
      <c r="E24" s="173"/>
    </row>
    <row r="25" spans="1:10" ht="20.25" customHeight="1">
      <c r="A25" s="154" t="s">
        <v>18</v>
      </c>
      <c r="B25" s="171" t="s">
        <v>174</v>
      </c>
      <c r="C25" s="169" t="s">
        <v>450</v>
      </c>
      <c r="D25" s="337"/>
      <c r="E25" s="173"/>
    </row>
    <row r="26" spans="1:10" ht="18" customHeight="1">
      <c r="A26" s="154" t="s">
        <v>27</v>
      </c>
      <c r="B26" s="171" t="s">
        <v>3</v>
      </c>
      <c r="C26" s="169"/>
      <c r="D26" s="338"/>
      <c r="E26" s="173"/>
    </row>
    <row r="27" spans="1:10" ht="18" customHeight="1">
      <c r="A27" s="154" t="s">
        <v>31</v>
      </c>
      <c r="B27" s="171" t="s">
        <v>160</v>
      </c>
      <c r="C27" s="169"/>
      <c r="D27" s="338">
        <f>D28</f>
        <v>18257.005799999999</v>
      </c>
      <c r="E27" s="173"/>
    </row>
    <row r="28" spans="1:10" ht="18" customHeight="1">
      <c r="A28" s="154"/>
      <c r="B28" s="171" t="s">
        <v>161</v>
      </c>
      <c r="C28" s="169"/>
      <c r="D28" s="338">
        <f>D29</f>
        <v>18257.005799999999</v>
      </c>
      <c r="E28" s="173"/>
    </row>
    <row r="29" spans="1:10" ht="18" customHeight="1">
      <c r="A29" s="154"/>
      <c r="B29" s="174" t="s">
        <v>5</v>
      </c>
      <c r="C29" s="169"/>
      <c r="D29" s="338">
        <f>'т. 1.4.'!P20</f>
        <v>18257.005799999999</v>
      </c>
      <c r="E29" s="173"/>
    </row>
    <row r="30" spans="1:10" ht="18" customHeight="1">
      <c r="A30" s="154" t="s">
        <v>33</v>
      </c>
      <c r="B30" s="171" t="s">
        <v>6</v>
      </c>
      <c r="C30" s="169"/>
      <c r="D30" s="312">
        <f>'т. 1.4.'!Q20</f>
        <v>5891.1840000000002</v>
      </c>
      <c r="E30" s="173"/>
    </row>
    <row r="31" spans="1:10" ht="18.75" customHeight="1">
      <c r="A31" s="154" t="s">
        <v>47</v>
      </c>
      <c r="B31" s="171" t="s">
        <v>175</v>
      </c>
      <c r="C31" s="169" t="s">
        <v>384</v>
      </c>
      <c r="D31" s="339">
        <f>D33</f>
        <v>3793.73</v>
      </c>
      <c r="E31" s="173"/>
    </row>
    <row r="32" spans="1:10" ht="18" customHeight="1">
      <c r="A32" s="154" t="s">
        <v>49</v>
      </c>
      <c r="B32" s="171" t="s">
        <v>3</v>
      </c>
      <c r="C32" s="169"/>
      <c r="D32" s="340"/>
      <c r="E32" s="173"/>
      <c r="F32" s="173"/>
      <c r="G32" s="173"/>
      <c r="H32" s="173"/>
      <c r="I32" s="173"/>
      <c r="J32" s="173"/>
    </row>
    <row r="33" spans="1:10" ht="18" customHeight="1">
      <c r="A33" s="154" t="s">
        <v>50</v>
      </c>
      <c r="B33" s="171" t="s">
        <v>160</v>
      </c>
      <c r="C33" s="169"/>
      <c r="D33" s="340">
        <f>D34</f>
        <v>3793.73</v>
      </c>
      <c r="E33" s="173"/>
    </row>
    <row r="34" spans="1:10" ht="18" customHeight="1">
      <c r="A34" s="154"/>
      <c r="B34" s="171" t="s">
        <v>161</v>
      </c>
      <c r="C34" s="169"/>
      <c r="D34" s="340">
        <f>D35</f>
        <v>3793.73</v>
      </c>
      <c r="E34" s="173"/>
      <c r="F34" s="173"/>
      <c r="G34" s="173"/>
      <c r="H34" s="173"/>
      <c r="I34" s="173"/>
      <c r="J34" s="173"/>
    </row>
    <row r="35" spans="1:10" ht="18" customHeight="1">
      <c r="A35" s="154"/>
      <c r="B35" s="174" t="s">
        <v>5</v>
      </c>
      <c r="C35" s="169"/>
      <c r="D35" s="340">
        <f>ROUND('т. 1.4.'!P16*'т. 1.25.'!D8,2)</f>
        <v>3793.73</v>
      </c>
      <c r="E35" s="173"/>
    </row>
    <row r="36" spans="1:10" ht="18" customHeight="1">
      <c r="A36" s="154" t="s">
        <v>165</v>
      </c>
      <c r="B36" s="171" t="s">
        <v>6</v>
      </c>
      <c r="C36" s="169"/>
      <c r="D36" s="340">
        <f>ROUND('т. 1.4.'!Q16*'т. 1.25.'!D8,2)</f>
        <v>1224.1600000000001</v>
      </c>
      <c r="E36" s="173"/>
    </row>
    <row r="37" spans="1:10" ht="55.5" customHeight="1">
      <c r="A37" s="154" t="s">
        <v>51</v>
      </c>
      <c r="B37" s="171" t="s">
        <v>452</v>
      </c>
      <c r="C37" s="169" t="s">
        <v>166</v>
      </c>
      <c r="D37" s="341">
        <f>D39</f>
        <v>207.79584788213194</v>
      </c>
      <c r="E37" s="173"/>
    </row>
    <row r="38" spans="1:10" ht="18" customHeight="1">
      <c r="A38" s="154" t="s">
        <v>167</v>
      </c>
      <c r="B38" s="171" t="s">
        <v>3</v>
      </c>
      <c r="C38" s="169"/>
      <c r="D38" s="341"/>
      <c r="E38" s="173"/>
    </row>
    <row r="39" spans="1:10" ht="18" customHeight="1">
      <c r="A39" s="154" t="s">
        <v>168</v>
      </c>
      <c r="B39" s="171" t="s">
        <v>160</v>
      </c>
      <c r="C39" s="169"/>
      <c r="D39" s="341">
        <f>D40</f>
        <v>207.79584788213194</v>
      </c>
      <c r="E39" s="173"/>
    </row>
    <row r="40" spans="1:10" ht="18" customHeight="1">
      <c r="A40" s="154"/>
      <c r="B40" s="171" t="s">
        <v>161</v>
      </c>
      <c r="C40" s="169"/>
      <c r="D40" s="341">
        <f>D41</f>
        <v>207.79584788213194</v>
      </c>
      <c r="E40" s="173"/>
    </row>
    <row r="41" spans="1:10" ht="18" customHeight="1">
      <c r="A41" s="154"/>
      <c r="B41" s="174" t="s">
        <v>5</v>
      </c>
      <c r="C41" s="169"/>
      <c r="D41" s="341">
        <f>D35/D29*1000</f>
        <v>207.79584788213194</v>
      </c>
      <c r="E41" s="173">
        <f>E8/D29*1000</f>
        <v>274.84722829389693</v>
      </c>
    </row>
    <row r="42" spans="1:10" ht="18" customHeight="1">
      <c r="A42" s="154" t="s">
        <v>169</v>
      </c>
      <c r="B42" s="171" t="s">
        <v>6</v>
      </c>
      <c r="C42" s="169"/>
      <c r="D42" s="340">
        <f>E42</f>
        <v>0</v>
      </c>
      <c r="E42" s="190">
        <v>0</v>
      </c>
    </row>
    <row r="43" spans="1:10" ht="42" customHeight="1">
      <c r="C43" s="170"/>
    </row>
    <row r="44" spans="1:10" ht="76.5" customHeight="1">
      <c r="A44" s="2" t="s">
        <v>663</v>
      </c>
      <c r="B44" s="2"/>
      <c r="C44" s="2"/>
      <c r="D44" s="175"/>
    </row>
    <row r="45" spans="1:10">
      <c r="C45" s="170"/>
    </row>
    <row r="46" spans="1:10">
      <c r="C46" s="170"/>
    </row>
    <row r="47" spans="1:10">
      <c r="C47" s="170"/>
    </row>
    <row r="48" spans="1:10">
      <c r="C48" s="170"/>
    </row>
    <row r="49" spans="3:3">
      <c r="C49" s="170"/>
    </row>
    <row r="50" spans="3:3">
      <c r="C50" s="170"/>
    </row>
    <row r="51" spans="3:3">
      <c r="C51" s="170"/>
    </row>
    <row r="52" spans="3:3">
      <c r="C52" s="170"/>
    </row>
    <row r="53" spans="3:3">
      <c r="C53" s="170"/>
    </row>
    <row r="54" spans="3:3">
      <c r="C54" s="170"/>
    </row>
    <row r="55" spans="3:3">
      <c r="C55" s="170"/>
    </row>
    <row r="56" spans="3:3">
      <c r="C56" s="170"/>
    </row>
    <row r="57" spans="3:3">
      <c r="C57" s="170"/>
    </row>
    <row r="58" spans="3:3">
      <c r="C58" s="170"/>
    </row>
    <row r="59" spans="3:3">
      <c r="C59" s="170"/>
    </row>
    <row r="60" spans="3:3">
      <c r="C60" s="170"/>
    </row>
    <row r="61" spans="3:3">
      <c r="C61" s="170"/>
    </row>
    <row r="62" spans="3:3">
      <c r="C62" s="170"/>
    </row>
    <row r="63" spans="3:3">
      <c r="C63" s="170"/>
    </row>
    <row r="64" spans="3:3">
      <c r="C64" s="170"/>
    </row>
    <row r="65" spans="3:3">
      <c r="C65" s="170"/>
    </row>
    <row r="66" spans="3:3">
      <c r="C66" s="170"/>
    </row>
    <row r="67" spans="3:3">
      <c r="C67" s="170"/>
    </row>
    <row r="68" spans="3:3">
      <c r="C68" s="170"/>
    </row>
    <row r="69" spans="3:3">
      <c r="C69" s="170"/>
    </row>
    <row r="70" spans="3:3">
      <c r="C70" s="170"/>
    </row>
    <row r="71" spans="3:3">
      <c r="C71" s="170"/>
    </row>
    <row r="72" spans="3:3">
      <c r="C72" s="170"/>
    </row>
    <row r="73" spans="3:3">
      <c r="C73" s="170"/>
    </row>
    <row r="74" spans="3:3">
      <c r="C74" s="170"/>
    </row>
    <row r="75" spans="3:3">
      <c r="C75" s="170"/>
    </row>
    <row r="76" spans="3:3">
      <c r="C76" s="170"/>
    </row>
    <row r="77" spans="3:3">
      <c r="C77" s="170"/>
    </row>
    <row r="78" spans="3:3">
      <c r="C78" s="170"/>
    </row>
    <row r="79" spans="3:3">
      <c r="C79" s="170"/>
    </row>
    <row r="80" spans="3:3">
      <c r="C80" s="170"/>
    </row>
    <row r="81" spans="3:3">
      <c r="C81" s="170"/>
    </row>
    <row r="82" spans="3:3">
      <c r="C82" s="170"/>
    </row>
    <row r="83" spans="3:3">
      <c r="C83" s="170"/>
    </row>
    <row r="84" spans="3:3">
      <c r="C84" s="170"/>
    </row>
    <row r="85" spans="3:3">
      <c r="C85" s="170"/>
    </row>
    <row r="86" spans="3:3">
      <c r="C86" s="170"/>
    </row>
    <row r="87" spans="3:3">
      <c r="C87" s="170"/>
    </row>
    <row r="88" spans="3:3">
      <c r="C88" s="170"/>
    </row>
    <row r="89" spans="3:3">
      <c r="C89" s="170"/>
    </row>
    <row r="90" spans="3:3">
      <c r="C90" s="170"/>
    </row>
    <row r="91" spans="3:3">
      <c r="C91" s="170"/>
    </row>
    <row r="92" spans="3:3">
      <c r="C92" s="170"/>
    </row>
    <row r="93" spans="3:3">
      <c r="C93" s="170"/>
    </row>
    <row r="94" spans="3:3">
      <c r="C94" s="170"/>
    </row>
    <row r="95" spans="3:3">
      <c r="C95" s="170"/>
    </row>
    <row r="96" spans="3:3">
      <c r="C96" s="170"/>
    </row>
    <row r="97" spans="3:3">
      <c r="C97" s="170"/>
    </row>
    <row r="98" spans="3:3">
      <c r="C98" s="170"/>
    </row>
    <row r="99" spans="3:3">
      <c r="C99" s="170"/>
    </row>
    <row r="100" spans="3:3">
      <c r="C100" s="170"/>
    </row>
    <row r="101" spans="3:3">
      <c r="C101" s="170"/>
    </row>
    <row r="102" spans="3:3">
      <c r="C102" s="170"/>
    </row>
    <row r="103" spans="3:3">
      <c r="C103" s="170"/>
    </row>
    <row r="104" spans="3:3">
      <c r="C104" s="170"/>
    </row>
    <row r="105" spans="3:3">
      <c r="C105" s="170"/>
    </row>
    <row r="106" spans="3:3">
      <c r="C106" s="170"/>
    </row>
    <row r="107" spans="3:3">
      <c r="C107" s="170"/>
    </row>
    <row r="108" spans="3:3">
      <c r="C108" s="170"/>
    </row>
    <row r="109" spans="3:3">
      <c r="C109" s="170"/>
    </row>
    <row r="110" spans="3:3">
      <c r="C110" s="170"/>
    </row>
    <row r="111" spans="3:3">
      <c r="C111" s="170"/>
    </row>
    <row r="112" spans="3:3">
      <c r="C112" s="170"/>
    </row>
    <row r="113" spans="3:3">
      <c r="C113" s="170"/>
    </row>
    <row r="114" spans="3:3">
      <c r="C114" s="170"/>
    </row>
    <row r="115" spans="3:3">
      <c r="C115" s="170"/>
    </row>
    <row r="116" spans="3:3">
      <c r="C116" s="170"/>
    </row>
    <row r="117" spans="3:3">
      <c r="C117" s="170"/>
    </row>
    <row r="118" spans="3:3">
      <c r="C118" s="170"/>
    </row>
    <row r="119" spans="3:3">
      <c r="C119" s="170"/>
    </row>
    <row r="120" spans="3:3">
      <c r="C120" s="170"/>
    </row>
    <row r="121" spans="3:3">
      <c r="C121" s="170"/>
    </row>
    <row r="122" spans="3:3">
      <c r="C122" s="170"/>
    </row>
    <row r="123" spans="3:3">
      <c r="C123" s="170"/>
    </row>
    <row r="124" spans="3:3">
      <c r="C124" s="170"/>
    </row>
    <row r="125" spans="3:3">
      <c r="C125" s="170"/>
    </row>
    <row r="126" spans="3:3">
      <c r="C126" s="170"/>
    </row>
    <row r="127" spans="3:3">
      <c r="C127" s="170"/>
    </row>
    <row r="128" spans="3:3">
      <c r="C128" s="170"/>
    </row>
    <row r="129" spans="3:3">
      <c r="C129" s="170"/>
    </row>
    <row r="130" spans="3:3">
      <c r="C130" s="170"/>
    </row>
    <row r="131" spans="3:3">
      <c r="C131" s="170"/>
    </row>
    <row r="132" spans="3:3">
      <c r="C132" s="170"/>
    </row>
    <row r="133" spans="3:3">
      <c r="C133" s="170"/>
    </row>
    <row r="134" spans="3:3">
      <c r="C134" s="170"/>
    </row>
    <row r="135" spans="3:3">
      <c r="C135" s="170"/>
    </row>
    <row r="136" spans="3:3">
      <c r="C136" s="170"/>
    </row>
    <row r="137" spans="3:3">
      <c r="C137" s="170"/>
    </row>
    <row r="138" spans="3:3">
      <c r="C138" s="170"/>
    </row>
    <row r="139" spans="3:3">
      <c r="C139" s="170"/>
    </row>
    <row r="140" spans="3:3">
      <c r="C140" s="170"/>
    </row>
    <row r="141" spans="3:3">
      <c r="C141" s="170"/>
    </row>
    <row r="142" spans="3:3">
      <c r="C142" s="170"/>
    </row>
    <row r="143" spans="3:3">
      <c r="C143" s="170"/>
    </row>
    <row r="144" spans="3:3">
      <c r="C144" s="170"/>
    </row>
    <row r="145" spans="3:3">
      <c r="C145" s="170"/>
    </row>
    <row r="146" spans="3:3">
      <c r="C146" s="170"/>
    </row>
    <row r="147" spans="3:3">
      <c r="C147" s="170"/>
    </row>
    <row r="148" spans="3:3">
      <c r="C148" s="170"/>
    </row>
    <row r="149" spans="3:3">
      <c r="C149" s="170"/>
    </row>
    <row r="150" spans="3:3">
      <c r="C150" s="170"/>
    </row>
    <row r="151" spans="3:3">
      <c r="C151" s="170"/>
    </row>
    <row r="152" spans="3:3">
      <c r="C152" s="170"/>
    </row>
    <row r="153" spans="3:3">
      <c r="C153" s="170"/>
    </row>
    <row r="154" spans="3:3">
      <c r="C154" s="170"/>
    </row>
    <row r="155" spans="3:3">
      <c r="C155" s="170"/>
    </row>
    <row r="156" spans="3:3">
      <c r="C156" s="170"/>
    </row>
    <row r="157" spans="3:3">
      <c r="C157" s="170"/>
    </row>
    <row r="158" spans="3:3">
      <c r="C158" s="170"/>
    </row>
    <row r="159" spans="3:3">
      <c r="C159" s="170"/>
    </row>
    <row r="160" spans="3:3">
      <c r="C160" s="170"/>
    </row>
    <row r="161" spans="3:3">
      <c r="C161" s="170"/>
    </row>
    <row r="162" spans="3:3">
      <c r="C162" s="170"/>
    </row>
    <row r="163" spans="3:3">
      <c r="C163" s="170"/>
    </row>
    <row r="164" spans="3:3">
      <c r="C164" s="170"/>
    </row>
    <row r="165" spans="3:3">
      <c r="C165" s="170"/>
    </row>
    <row r="166" spans="3:3">
      <c r="C166" s="170"/>
    </row>
    <row r="167" spans="3:3">
      <c r="C167" s="170"/>
    </row>
    <row r="168" spans="3:3">
      <c r="C168" s="170"/>
    </row>
    <row r="169" spans="3:3">
      <c r="C169" s="170"/>
    </row>
    <row r="170" spans="3:3">
      <c r="C170" s="170"/>
    </row>
    <row r="171" spans="3:3">
      <c r="C171" s="170"/>
    </row>
    <row r="172" spans="3:3">
      <c r="C172" s="170"/>
    </row>
    <row r="173" spans="3:3">
      <c r="C173" s="170"/>
    </row>
    <row r="174" spans="3:3">
      <c r="C174" s="170"/>
    </row>
    <row r="175" spans="3:3">
      <c r="C175" s="170"/>
    </row>
    <row r="176" spans="3:3">
      <c r="C176" s="170"/>
    </row>
    <row r="177" spans="3:3">
      <c r="C177" s="170"/>
    </row>
    <row r="178" spans="3:3">
      <c r="C178" s="170"/>
    </row>
    <row r="179" spans="3:3">
      <c r="C179" s="170"/>
    </row>
    <row r="180" spans="3:3">
      <c r="C180" s="170"/>
    </row>
    <row r="181" spans="3:3">
      <c r="C181" s="170"/>
    </row>
    <row r="182" spans="3:3">
      <c r="C182" s="170"/>
    </row>
    <row r="183" spans="3:3">
      <c r="C183" s="170"/>
    </row>
    <row r="184" spans="3:3">
      <c r="C184" s="170"/>
    </row>
    <row r="185" spans="3:3">
      <c r="C185" s="170"/>
    </row>
    <row r="186" spans="3:3">
      <c r="C186" s="170"/>
    </row>
    <row r="187" spans="3:3">
      <c r="C187" s="170"/>
    </row>
    <row r="188" spans="3:3">
      <c r="C188" s="170"/>
    </row>
    <row r="189" spans="3:3">
      <c r="C189" s="170"/>
    </row>
    <row r="190" spans="3:3">
      <c r="C190" s="170"/>
    </row>
    <row r="191" spans="3:3">
      <c r="C191" s="170"/>
    </row>
    <row r="192" spans="3:3">
      <c r="C192" s="170"/>
    </row>
    <row r="193" spans="3:3">
      <c r="C193" s="170"/>
    </row>
    <row r="194" spans="3:3">
      <c r="C194" s="170"/>
    </row>
    <row r="195" spans="3:3">
      <c r="C195" s="170"/>
    </row>
    <row r="196" spans="3:3">
      <c r="C196" s="170"/>
    </row>
    <row r="197" spans="3:3">
      <c r="C197" s="170"/>
    </row>
    <row r="198" spans="3:3">
      <c r="C198" s="170"/>
    </row>
    <row r="199" spans="3:3">
      <c r="C199" s="170"/>
    </row>
    <row r="200" spans="3:3">
      <c r="C200" s="170"/>
    </row>
    <row r="201" spans="3:3">
      <c r="C201" s="170"/>
    </row>
    <row r="202" spans="3:3">
      <c r="C202" s="170"/>
    </row>
    <row r="203" spans="3:3">
      <c r="C203" s="170"/>
    </row>
    <row r="204" spans="3:3">
      <c r="C204" s="170"/>
    </row>
    <row r="205" spans="3:3">
      <c r="C205" s="170"/>
    </row>
    <row r="206" spans="3:3">
      <c r="C206" s="170"/>
    </row>
    <row r="207" spans="3:3">
      <c r="C207" s="170"/>
    </row>
    <row r="208" spans="3:3">
      <c r="C208" s="170"/>
    </row>
    <row r="209" spans="3:3">
      <c r="C209" s="170"/>
    </row>
    <row r="210" spans="3:3">
      <c r="C210" s="170"/>
    </row>
    <row r="211" spans="3:3">
      <c r="C211" s="170"/>
    </row>
    <row r="212" spans="3:3">
      <c r="C212" s="170"/>
    </row>
    <row r="213" spans="3:3">
      <c r="C213" s="170"/>
    </row>
    <row r="214" spans="3:3">
      <c r="C214" s="170"/>
    </row>
    <row r="215" spans="3:3">
      <c r="C215" s="170"/>
    </row>
    <row r="216" spans="3:3">
      <c r="C216" s="170"/>
    </row>
    <row r="217" spans="3:3">
      <c r="C217" s="170"/>
    </row>
    <row r="218" spans="3:3">
      <c r="C218" s="170"/>
    </row>
    <row r="219" spans="3:3">
      <c r="C219" s="170"/>
    </row>
    <row r="220" spans="3:3">
      <c r="C220" s="170"/>
    </row>
    <row r="221" spans="3:3">
      <c r="C221" s="170"/>
    </row>
    <row r="222" spans="3:3">
      <c r="C222" s="170"/>
    </row>
    <row r="223" spans="3:3">
      <c r="C223" s="170"/>
    </row>
    <row r="224" spans="3:3">
      <c r="C224" s="170"/>
    </row>
    <row r="225" spans="3:3">
      <c r="C225" s="170"/>
    </row>
    <row r="226" spans="3:3">
      <c r="C226" s="170"/>
    </row>
    <row r="227" spans="3:3">
      <c r="C227" s="170"/>
    </row>
    <row r="228" spans="3:3">
      <c r="C228" s="170"/>
    </row>
    <row r="229" spans="3:3">
      <c r="C229" s="170"/>
    </row>
    <row r="230" spans="3:3">
      <c r="C230" s="170"/>
    </row>
    <row r="231" spans="3:3">
      <c r="C231" s="170"/>
    </row>
    <row r="232" spans="3:3">
      <c r="C232" s="170"/>
    </row>
    <row r="233" spans="3:3">
      <c r="C233" s="170"/>
    </row>
    <row r="234" spans="3:3">
      <c r="C234" s="170"/>
    </row>
    <row r="235" spans="3:3">
      <c r="C235" s="170"/>
    </row>
    <row r="236" spans="3:3">
      <c r="C236" s="170"/>
    </row>
    <row r="237" spans="3:3">
      <c r="C237" s="170"/>
    </row>
    <row r="238" spans="3:3">
      <c r="C238" s="170"/>
    </row>
    <row r="239" spans="3:3">
      <c r="C239" s="170"/>
    </row>
    <row r="240" spans="3:3">
      <c r="C240" s="170"/>
    </row>
    <row r="241" spans="3:3">
      <c r="C241" s="170"/>
    </row>
    <row r="242" spans="3:3">
      <c r="C242" s="170"/>
    </row>
  </sheetData>
  <mergeCells count="7">
    <mergeCell ref="A1:D1"/>
    <mergeCell ref="A2:D3"/>
    <mergeCell ref="A4:D4"/>
    <mergeCell ref="A5:A6"/>
    <mergeCell ref="B5:B6"/>
    <mergeCell ref="C5:C6"/>
    <mergeCell ref="D5:D6"/>
  </mergeCells>
  <pageMargins left="0.75" right="0.21" top="0.83" bottom="0.36" header="0.36" footer="0.5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48"/>
  <sheetViews>
    <sheetView workbookViewId="0">
      <selection activeCell="G46" sqref="G46"/>
    </sheetView>
  </sheetViews>
  <sheetFormatPr defaultRowHeight="15"/>
  <cols>
    <col min="4" max="4" width="19.5703125" customWidth="1"/>
    <col min="7" max="7" width="28.28515625" customWidth="1"/>
  </cols>
  <sheetData>
    <row r="1" spans="1:7" ht="15" customHeight="1">
      <c r="F1" s="404" t="s">
        <v>281</v>
      </c>
      <c r="G1" s="404"/>
    </row>
    <row r="2" spans="1:7" ht="29.1" customHeight="1">
      <c r="A2" s="405" t="s">
        <v>282</v>
      </c>
      <c r="B2" s="405"/>
      <c r="C2" s="405"/>
      <c r="D2" s="405"/>
      <c r="E2" s="405"/>
      <c r="F2" s="405"/>
      <c r="G2" s="405"/>
    </row>
    <row r="3" spans="1:7" ht="49.5" customHeight="1">
      <c r="A3" s="405" t="s">
        <v>283</v>
      </c>
      <c r="B3" s="405"/>
      <c r="C3" s="405"/>
      <c r="D3" s="405"/>
      <c r="E3" s="405"/>
      <c r="F3" s="405"/>
      <c r="G3" s="405"/>
    </row>
    <row r="4" spans="1:7" ht="51.6" customHeight="1">
      <c r="A4" s="31"/>
      <c r="B4" s="407" t="s">
        <v>725</v>
      </c>
      <c r="C4" s="407"/>
      <c r="D4" s="407"/>
      <c r="E4" s="407"/>
      <c r="F4" s="407"/>
      <c r="G4" s="31"/>
    </row>
    <row r="5" spans="1:7" ht="120">
      <c r="A5" s="406"/>
      <c r="B5" s="402" t="s">
        <v>248</v>
      </c>
      <c r="C5" s="402" t="s">
        <v>284</v>
      </c>
      <c r="D5" s="402" t="s">
        <v>285</v>
      </c>
      <c r="E5" s="30" t="s">
        <v>286</v>
      </c>
      <c r="F5" s="30" t="s">
        <v>287</v>
      </c>
      <c r="G5" s="30" t="s">
        <v>251</v>
      </c>
    </row>
    <row r="6" spans="1:7">
      <c r="A6" s="406"/>
      <c r="B6" s="402"/>
      <c r="C6" s="402"/>
      <c r="D6" s="402"/>
      <c r="E6" s="30" t="s">
        <v>288</v>
      </c>
      <c r="F6" s="30" t="s">
        <v>14</v>
      </c>
      <c r="G6" s="30" t="s">
        <v>254</v>
      </c>
    </row>
    <row r="7" spans="1:7">
      <c r="A7" s="30">
        <v>1</v>
      </c>
      <c r="B7" s="30">
        <f>+A7+1</f>
        <v>2</v>
      </c>
      <c r="C7" s="30">
        <f>+B7+1</f>
        <v>3</v>
      </c>
      <c r="D7" s="30">
        <f>+C7+1</f>
        <v>4</v>
      </c>
      <c r="E7" s="30">
        <f>+D7+1</f>
        <v>5</v>
      </c>
      <c r="F7" s="30">
        <f>+E7+1</f>
        <v>6</v>
      </c>
      <c r="G7" s="30" t="s">
        <v>289</v>
      </c>
    </row>
    <row r="8" spans="1:7" hidden="1">
      <c r="A8" s="402" t="s">
        <v>290</v>
      </c>
      <c r="B8" s="38">
        <v>1150</v>
      </c>
      <c r="C8" s="38" t="s">
        <v>280</v>
      </c>
      <c r="D8" s="38" t="s">
        <v>291</v>
      </c>
      <c r="E8" s="38">
        <v>800</v>
      </c>
      <c r="F8" s="39"/>
      <c r="G8" s="38">
        <f t="shared" ref="G8:G27" si="0">ROUND(E8*F8/100,3)</f>
        <v>0</v>
      </c>
    </row>
    <row r="9" spans="1:7" hidden="1">
      <c r="A9" s="402"/>
      <c r="B9" s="38">
        <v>750</v>
      </c>
      <c r="C9" s="38">
        <v>1</v>
      </c>
      <c r="D9" s="38" t="s">
        <v>291</v>
      </c>
      <c r="E9" s="38">
        <v>600</v>
      </c>
      <c r="F9" s="39"/>
      <c r="G9" s="38">
        <f t="shared" si="0"/>
        <v>0</v>
      </c>
    </row>
    <row r="10" spans="1:7" hidden="1">
      <c r="A10" s="402"/>
      <c r="B10" s="406" t="s">
        <v>292</v>
      </c>
      <c r="C10" s="406">
        <v>1</v>
      </c>
      <c r="D10" s="38" t="s">
        <v>291</v>
      </c>
      <c r="E10" s="38">
        <v>400</v>
      </c>
      <c r="F10" s="39"/>
      <c r="G10" s="38">
        <f t="shared" si="0"/>
        <v>0</v>
      </c>
    </row>
    <row r="11" spans="1:7" hidden="1">
      <c r="A11" s="402"/>
      <c r="B11" s="406"/>
      <c r="C11" s="406"/>
      <c r="D11" s="38" t="s">
        <v>293</v>
      </c>
      <c r="E11" s="38">
        <v>300</v>
      </c>
      <c r="F11" s="39"/>
      <c r="G11" s="38">
        <f t="shared" si="0"/>
        <v>0</v>
      </c>
    </row>
    <row r="12" spans="1:7" hidden="1">
      <c r="A12" s="402"/>
      <c r="B12" s="406">
        <v>330</v>
      </c>
      <c r="C12" s="406">
        <v>1</v>
      </c>
      <c r="D12" s="38" t="s">
        <v>291</v>
      </c>
      <c r="E12" s="38">
        <v>230</v>
      </c>
      <c r="F12" s="39"/>
      <c r="G12" s="38">
        <f t="shared" si="0"/>
        <v>0</v>
      </c>
    </row>
    <row r="13" spans="1:7" hidden="1">
      <c r="A13" s="402"/>
      <c r="B13" s="406"/>
      <c r="C13" s="406"/>
      <c r="D13" s="38" t="s">
        <v>293</v>
      </c>
      <c r="E13" s="38">
        <v>170</v>
      </c>
      <c r="F13" s="39"/>
      <c r="G13" s="38">
        <f t="shared" si="0"/>
        <v>0</v>
      </c>
    </row>
    <row r="14" spans="1:7" hidden="1">
      <c r="A14" s="402"/>
      <c r="B14" s="406"/>
      <c r="C14" s="406">
        <v>2</v>
      </c>
      <c r="D14" s="38" t="s">
        <v>291</v>
      </c>
      <c r="E14" s="38">
        <v>290</v>
      </c>
      <c r="F14" s="39"/>
      <c r="G14" s="38">
        <f t="shared" si="0"/>
        <v>0</v>
      </c>
    </row>
    <row r="15" spans="1:7" hidden="1">
      <c r="A15" s="402"/>
      <c r="B15" s="406"/>
      <c r="C15" s="406"/>
      <c r="D15" s="38" t="s">
        <v>293</v>
      </c>
      <c r="E15" s="38">
        <v>210</v>
      </c>
      <c r="F15" s="39"/>
      <c r="G15" s="38">
        <f t="shared" si="0"/>
        <v>0</v>
      </c>
    </row>
    <row r="16" spans="1:7" hidden="1">
      <c r="A16" s="402"/>
      <c r="B16" s="406">
        <v>220</v>
      </c>
      <c r="C16" s="406">
        <v>1</v>
      </c>
      <c r="D16" s="38" t="s">
        <v>294</v>
      </c>
      <c r="E16" s="38">
        <v>260</v>
      </c>
      <c r="F16" s="39"/>
      <c r="G16" s="38">
        <f t="shared" si="0"/>
        <v>0</v>
      </c>
    </row>
    <row r="17" spans="1:7" hidden="1">
      <c r="A17" s="402"/>
      <c r="B17" s="406"/>
      <c r="C17" s="406"/>
      <c r="D17" s="38" t="s">
        <v>291</v>
      </c>
      <c r="E17" s="38">
        <v>210</v>
      </c>
      <c r="F17" s="39"/>
      <c r="G17" s="38">
        <f t="shared" si="0"/>
        <v>0</v>
      </c>
    </row>
    <row r="18" spans="1:7" hidden="1">
      <c r="A18" s="402"/>
      <c r="B18" s="406"/>
      <c r="C18" s="406"/>
      <c r="D18" s="38" t="s">
        <v>293</v>
      </c>
      <c r="E18" s="38">
        <v>140</v>
      </c>
      <c r="F18" s="39"/>
      <c r="G18" s="38">
        <f t="shared" si="0"/>
        <v>0</v>
      </c>
    </row>
    <row r="19" spans="1:7" hidden="1">
      <c r="A19" s="402"/>
      <c r="B19" s="406"/>
      <c r="C19" s="406">
        <v>2</v>
      </c>
      <c r="D19" s="38" t="s">
        <v>291</v>
      </c>
      <c r="E19" s="38">
        <v>270</v>
      </c>
      <c r="F19" s="39"/>
      <c r="G19" s="38">
        <f t="shared" si="0"/>
        <v>0</v>
      </c>
    </row>
    <row r="20" spans="1:7" hidden="1">
      <c r="A20" s="402"/>
      <c r="B20" s="406"/>
      <c r="C20" s="406"/>
      <c r="D20" s="38" t="s">
        <v>293</v>
      </c>
      <c r="E20" s="38">
        <v>180</v>
      </c>
      <c r="F20" s="39"/>
      <c r="G20" s="38">
        <f t="shared" si="0"/>
        <v>0</v>
      </c>
    </row>
    <row r="21" spans="1:7">
      <c r="A21" s="402"/>
      <c r="B21" s="406" t="s">
        <v>295</v>
      </c>
      <c r="C21" s="406">
        <v>1</v>
      </c>
      <c r="D21" s="38" t="s">
        <v>294</v>
      </c>
      <c r="E21" s="38">
        <v>180</v>
      </c>
      <c r="F21" s="39"/>
      <c r="G21" s="38">
        <f t="shared" si="0"/>
        <v>0</v>
      </c>
    </row>
    <row r="22" spans="1:7">
      <c r="A22" s="402"/>
      <c r="B22" s="406"/>
      <c r="C22" s="406"/>
      <c r="D22" s="38" t="s">
        <v>291</v>
      </c>
      <c r="E22" s="38">
        <v>160</v>
      </c>
      <c r="F22" s="39"/>
      <c r="G22" s="38">
        <f t="shared" si="0"/>
        <v>0</v>
      </c>
    </row>
    <row r="23" spans="1:7">
      <c r="A23" s="402"/>
      <c r="B23" s="406"/>
      <c r="C23" s="406"/>
      <c r="D23" s="38" t="s">
        <v>293</v>
      </c>
      <c r="E23" s="38">
        <v>130</v>
      </c>
      <c r="F23" s="39"/>
      <c r="G23" s="38">
        <f t="shared" si="0"/>
        <v>0</v>
      </c>
    </row>
    <row r="24" spans="1:7">
      <c r="A24" s="402"/>
      <c r="B24" s="406"/>
      <c r="C24" s="406">
        <v>2</v>
      </c>
      <c r="D24" s="38" t="s">
        <v>291</v>
      </c>
      <c r="E24" s="38">
        <v>190</v>
      </c>
      <c r="F24" s="39"/>
      <c r="G24" s="38">
        <f t="shared" si="0"/>
        <v>0</v>
      </c>
    </row>
    <row r="25" spans="1:7">
      <c r="A25" s="402"/>
      <c r="B25" s="406"/>
      <c r="C25" s="406"/>
      <c r="D25" s="38" t="s">
        <v>293</v>
      </c>
      <c r="E25" s="38">
        <v>160</v>
      </c>
      <c r="F25" s="39"/>
      <c r="G25" s="38">
        <f t="shared" si="0"/>
        <v>0</v>
      </c>
    </row>
    <row r="26" spans="1:7">
      <c r="A26" s="402" t="s">
        <v>296</v>
      </c>
      <c r="B26" s="38">
        <v>220</v>
      </c>
      <c r="C26" s="38" t="s">
        <v>280</v>
      </c>
      <c r="D26" s="38" t="s">
        <v>280</v>
      </c>
      <c r="E26" s="38">
        <v>3000</v>
      </c>
      <c r="F26" s="39"/>
      <c r="G26" s="38">
        <f t="shared" si="0"/>
        <v>0</v>
      </c>
    </row>
    <row r="27" spans="1:7">
      <c r="A27" s="402"/>
      <c r="B27" s="38">
        <v>110</v>
      </c>
      <c r="C27" s="38" t="s">
        <v>280</v>
      </c>
      <c r="D27" s="38" t="s">
        <v>280</v>
      </c>
      <c r="E27" s="38">
        <v>2300</v>
      </c>
      <c r="F27" s="39"/>
      <c r="G27" s="38">
        <f t="shared" si="0"/>
        <v>0</v>
      </c>
    </row>
    <row r="28" spans="1:7" ht="15" customHeight="1">
      <c r="A28" s="403" t="s">
        <v>297</v>
      </c>
      <c r="B28" s="403"/>
      <c r="C28" s="403"/>
      <c r="D28" s="403"/>
      <c r="E28" s="403"/>
      <c r="F28" s="40">
        <f>SUM(F8:F27)</f>
        <v>0</v>
      </c>
      <c r="G28" s="40">
        <f>SUM(G8:G27)</f>
        <v>0</v>
      </c>
    </row>
    <row r="29" spans="1:7">
      <c r="A29" s="402" t="s">
        <v>290</v>
      </c>
      <c r="B29" s="406">
        <v>35</v>
      </c>
      <c r="C29" s="406">
        <v>1</v>
      </c>
      <c r="D29" s="38" t="s">
        <v>294</v>
      </c>
      <c r="E29" s="38">
        <v>170</v>
      </c>
      <c r="F29" s="39"/>
      <c r="G29" s="38">
        <f t="shared" ref="G29:G38" si="1">ROUND(E29*F29/100,3)</f>
        <v>0</v>
      </c>
    </row>
    <row r="30" spans="1:7">
      <c r="A30" s="402"/>
      <c r="B30" s="406"/>
      <c r="C30" s="406"/>
      <c r="D30" s="38" t="s">
        <v>291</v>
      </c>
      <c r="E30" s="38">
        <v>140</v>
      </c>
      <c r="F30" s="39"/>
      <c r="G30" s="38">
        <f t="shared" si="1"/>
        <v>0</v>
      </c>
    </row>
    <row r="31" spans="1:7">
      <c r="A31" s="402"/>
      <c r="B31" s="406"/>
      <c r="C31" s="406"/>
      <c r="D31" s="38" t="s">
        <v>293</v>
      </c>
      <c r="E31" s="38">
        <v>120</v>
      </c>
      <c r="F31" s="39"/>
      <c r="G31" s="38">
        <f t="shared" si="1"/>
        <v>0</v>
      </c>
    </row>
    <row r="32" spans="1:7">
      <c r="A32" s="402"/>
      <c r="B32" s="406"/>
      <c r="C32" s="406">
        <v>2</v>
      </c>
      <c r="D32" s="38" t="s">
        <v>291</v>
      </c>
      <c r="E32" s="38">
        <v>180</v>
      </c>
      <c r="F32" s="39"/>
      <c r="G32" s="38">
        <f t="shared" si="1"/>
        <v>0</v>
      </c>
    </row>
    <row r="33" spans="1:7">
      <c r="A33" s="402"/>
      <c r="B33" s="406"/>
      <c r="C33" s="406"/>
      <c r="D33" s="38" t="s">
        <v>293</v>
      </c>
      <c r="E33" s="38">
        <v>150</v>
      </c>
      <c r="F33" s="39"/>
      <c r="G33" s="38">
        <f t="shared" si="1"/>
        <v>0</v>
      </c>
    </row>
    <row r="34" spans="1:7">
      <c r="A34" s="402"/>
      <c r="B34" s="406" t="s">
        <v>262</v>
      </c>
      <c r="C34" s="406" t="s">
        <v>280</v>
      </c>
      <c r="D34" s="38" t="s">
        <v>294</v>
      </c>
      <c r="E34" s="38">
        <v>160</v>
      </c>
      <c r="F34" s="39"/>
      <c r="G34" s="38">
        <f t="shared" si="1"/>
        <v>0</v>
      </c>
    </row>
    <row r="35" spans="1:7" ht="30">
      <c r="A35" s="402"/>
      <c r="B35" s="406"/>
      <c r="C35" s="406"/>
      <c r="D35" s="38" t="s">
        <v>298</v>
      </c>
      <c r="E35" s="38">
        <v>140</v>
      </c>
      <c r="F35" s="39"/>
      <c r="G35" s="38">
        <f t="shared" si="1"/>
        <v>0</v>
      </c>
    </row>
    <row r="36" spans="1:7">
      <c r="A36" s="402"/>
      <c r="B36" s="406"/>
      <c r="C36" s="406"/>
      <c r="D36" s="38" t="s">
        <v>299</v>
      </c>
      <c r="E36" s="38">
        <v>110</v>
      </c>
      <c r="F36" s="39"/>
      <c r="G36" s="38">
        <f t="shared" si="1"/>
        <v>0</v>
      </c>
    </row>
    <row r="37" spans="1:7">
      <c r="A37" s="409" t="s">
        <v>296</v>
      </c>
      <c r="B37" s="38" t="s">
        <v>300</v>
      </c>
      <c r="C37" s="38" t="s">
        <v>280</v>
      </c>
      <c r="D37" s="38" t="s">
        <v>280</v>
      </c>
      <c r="E37" s="38">
        <v>470</v>
      </c>
      <c r="F37" s="39"/>
      <c r="G37" s="38">
        <f t="shared" si="1"/>
        <v>0</v>
      </c>
    </row>
    <row r="38" spans="1:7">
      <c r="A38" s="409"/>
      <c r="B38" s="41" t="s">
        <v>301</v>
      </c>
      <c r="C38" s="41" t="s">
        <v>280</v>
      </c>
      <c r="D38" s="41" t="s">
        <v>280</v>
      </c>
      <c r="E38" s="41">
        <v>350</v>
      </c>
      <c r="F38" s="42">
        <f>'информ о ТСО'!H60</f>
        <v>14.459999999999999</v>
      </c>
      <c r="G38" s="43">
        <f t="shared" si="1"/>
        <v>50.61</v>
      </c>
    </row>
    <row r="39" spans="1:7" ht="15" customHeight="1">
      <c r="A39" s="403" t="s">
        <v>302</v>
      </c>
      <c r="B39" s="403"/>
      <c r="C39" s="403"/>
      <c r="D39" s="403"/>
      <c r="E39" s="403"/>
      <c r="F39" s="40">
        <f>SUM(F29:F38)</f>
        <v>14.459999999999999</v>
      </c>
      <c r="G39" s="44">
        <f>SUM(G29:G38)</f>
        <v>50.61</v>
      </c>
    </row>
    <row r="40" spans="1:7">
      <c r="A40" s="402" t="s">
        <v>290</v>
      </c>
      <c r="B40" s="406" t="s">
        <v>303</v>
      </c>
      <c r="C40" s="406" t="s">
        <v>280</v>
      </c>
      <c r="D40" s="38" t="s">
        <v>294</v>
      </c>
      <c r="E40" s="38">
        <v>260</v>
      </c>
      <c r="F40" s="39"/>
      <c r="G40" s="38">
        <f>ROUND(E40*F40/100,3)</f>
        <v>0</v>
      </c>
    </row>
    <row r="41" spans="1:7" ht="30">
      <c r="A41" s="402"/>
      <c r="B41" s="406"/>
      <c r="C41" s="406"/>
      <c r="D41" s="38" t="s">
        <v>298</v>
      </c>
      <c r="E41" s="38">
        <v>220</v>
      </c>
      <c r="F41" s="39"/>
      <c r="G41" s="38">
        <f>ROUND(E41*F41/100,3)</f>
        <v>0</v>
      </c>
    </row>
    <row r="42" spans="1:7">
      <c r="A42" s="402"/>
      <c r="B42" s="406"/>
      <c r="C42" s="406"/>
      <c r="D42" s="38" t="s">
        <v>299</v>
      </c>
      <c r="E42" s="38">
        <v>150</v>
      </c>
      <c r="F42" s="39"/>
      <c r="G42" s="38">
        <f>ROUND(E42*F42/100,3)</f>
        <v>0</v>
      </c>
    </row>
    <row r="43" spans="1:7">
      <c r="A43" s="30" t="s">
        <v>296</v>
      </c>
      <c r="B43" s="38" t="s">
        <v>304</v>
      </c>
      <c r="C43" s="38" t="s">
        <v>280</v>
      </c>
      <c r="D43" s="38" t="s">
        <v>280</v>
      </c>
      <c r="E43" s="38">
        <v>270</v>
      </c>
      <c r="F43" s="39">
        <f>'информ о ТСО'!I60</f>
        <v>6.0180000000000007</v>
      </c>
      <c r="G43" s="43">
        <f>ROUND(E43*F43/100,3)</f>
        <v>16.248999999999999</v>
      </c>
    </row>
    <row r="44" spans="1:7" ht="15" customHeight="1">
      <c r="A44" s="403" t="s">
        <v>305</v>
      </c>
      <c r="B44" s="403"/>
      <c r="C44" s="403"/>
      <c r="D44" s="403"/>
      <c r="E44" s="403"/>
      <c r="F44" s="40">
        <f>SUM(F40:F43)</f>
        <v>6.0180000000000007</v>
      </c>
      <c r="G44" s="44">
        <f>SUM(G40:G43)</f>
        <v>16.248999999999999</v>
      </c>
    </row>
    <row r="45" spans="1:7">
      <c r="A45" s="45"/>
      <c r="B45" s="46" t="s">
        <v>19</v>
      </c>
      <c r="C45" s="45"/>
      <c r="D45" s="45"/>
      <c r="E45" s="45"/>
      <c r="F45" s="38">
        <f>F44+F39+F28</f>
        <v>20.478000000000002</v>
      </c>
      <c r="G45" s="43">
        <f>G44+G39+G28</f>
        <v>66.858999999999995</v>
      </c>
    </row>
    <row r="46" spans="1:7">
      <c r="A46" s="45"/>
      <c r="B46" s="45"/>
      <c r="C46" s="45"/>
      <c r="D46" s="45"/>
      <c r="E46" s="45"/>
      <c r="F46" s="45"/>
      <c r="G46" s="47"/>
    </row>
    <row r="47" spans="1:7">
      <c r="A47" s="48"/>
      <c r="F47" s="45"/>
      <c r="G47" s="45"/>
    </row>
    <row r="48" spans="1:7" ht="15" customHeight="1">
      <c r="A48" s="48"/>
      <c r="B48" s="408" t="s">
        <v>665</v>
      </c>
      <c r="C48" s="408"/>
      <c r="D48" s="408"/>
      <c r="E48" s="408"/>
      <c r="F48" s="408"/>
      <c r="G48" s="408"/>
    </row>
  </sheetData>
  <mergeCells count="35">
    <mergeCell ref="A29:A36"/>
    <mergeCell ref="B29:B33"/>
    <mergeCell ref="C29:C31"/>
    <mergeCell ref="C32:C33"/>
    <mergeCell ref="B48:G48"/>
    <mergeCell ref="A37:A38"/>
    <mergeCell ref="A39:E39"/>
    <mergeCell ref="A40:A42"/>
    <mergeCell ref="B40:B42"/>
    <mergeCell ref="C40:C42"/>
    <mergeCell ref="A44:E44"/>
    <mergeCell ref="B34:B36"/>
    <mergeCell ref="C34:C36"/>
    <mergeCell ref="B16:B20"/>
    <mergeCell ref="C16:C18"/>
    <mergeCell ref="C19:C20"/>
    <mergeCell ref="B21:B25"/>
    <mergeCell ref="C21:C23"/>
    <mergeCell ref="C24:C25"/>
    <mergeCell ref="A26:A27"/>
    <mergeCell ref="A28:E28"/>
    <mergeCell ref="F1:G1"/>
    <mergeCell ref="A2:G2"/>
    <mergeCell ref="A3:G3"/>
    <mergeCell ref="A5:A6"/>
    <mergeCell ref="B5:B6"/>
    <mergeCell ref="C5:C6"/>
    <mergeCell ref="D5:D6"/>
    <mergeCell ref="B4:F4"/>
    <mergeCell ref="A8:A25"/>
    <mergeCell ref="B10:B11"/>
    <mergeCell ref="C10:C11"/>
    <mergeCell ref="B12:B15"/>
    <mergeCell ref="C12:C13"/>
    <mergeCell ref="C14:C15"/>
  </mergeCells>
  <pageMargins left="0.78740157480314965" right="0.23622047244094491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H55"/>
  <sheetViews>
    <sheetView workbookViewId="0">
      <selection activeCell="G51" sqref="G51"/>
    </sheetView>
  </sheetViews>
  <sheetFormatPr defaultRowHeight="15"/>
  <cols>
    <col min="2" max="2" width="30.140625" customWidth="1"/>
    <col min="4" max="4" width="13.85546875" customWidth="1"/>
    <col min="7" max="7" width="32" customWidth="1"/>
  </cols>
  <sheetData>
    <row r="1" spans="1:7">
      <c r="F1" s="410" t="s">
        <v>362</v>
      </c>
      <c r="G1" s="410"/>
    </row>
    <row r="2" spans="1:7" ht="15" customHeight="1">
      <c r="A2" s="411" t="s">
        <v>245</v>
      </c>
      <c r="B2" s="411"/>
      <c r="C2" s="411"/>
      <c r="D2" s="411"/>
      <c r="E2" s="411"/>
      <c r="F2" s="411"/>
      <c r="G2" s="411"/>
    </row>
    <row r="3" spans="1:7" ht="15" customHeight="1">
      <c r="A3" s="411" t="s">
        <v>246</v>
      </c>
      <c r="B3" s="411"/>
      <c r="C3" s="411"/>
      <c r="D3" s="411"/>
      <c r="E3" s="411"/>
      <c r="F3" s="411"/>
      <c r="G3" s="411"/>
    </row>
    <row r="4" spans="1:7" ht="20.25" customHeight="1">
      <c r="A4" s="24"/>
      <c r="B4" s="413" t="s">
        <v>725</v>
      </c>
      <c r="C4" s="413"/>
      <c r="D4" s="413"/>
      <c r="E4" s="413"/>
      <c r="F4" s="413"/>
      <c r="G4" s="413"/>
    </row>
    <row r="5" spans="1:7" ht="102">
      <c r="A5" s="412" t="s">
        <v>239</v>
      </c>
      <c r="B5" s="412" t="s">
        <v>142</v>
      </c>
      <c r="C5" s="412" t="s">
        <v>247</v>
      </c>
      <c r="D5" s="412" t="s">
        <v>248</v>
      </c>
      <c r="E5" s="25" t="s">
        <v>249</v>
      </c>
      <c r="F5" s="25" t="s">
        <v>250</v>
      </c>
      <c r="G5" s="25" t="s">
        <v>251</v>
      </c>
    </row>
    <row r="6" spans="1:7">
      <c r="A6" s="412"/>
      <c r="B6" s="412"/>
      <c r="C6" s="412"/>
      <c r="D6" s="412"/>
      <c r="E6" s="25" t="s">
        <v>252</v>
      </c>
      <c r="F6" s="25" t="s">
        <v>253</v>
      </c>
      <c r="G6" s="25" t="s">
        <v>254</v>
      </c>
    </row>
    <row r="7" spans="1:7">
      <c r="A7" s="26">
        <v>1</v>
      </c>
      <c r="B7" s="26">
        <f>+A7+1</f>
        <v>2</v>
      </c>
      <c r="C7" s="26">
        <f>+B7+1</f>
        <v>3</v>
      </c>
      <c r="D7" s="26">
        <f>+C7+1</f>
        <v>4</v>
      </c>
      <c r="E7" s="26">
        <f>+D7+1</f>
        <v>5</v>
      </c>
      <c r="F7" s="26">
        <f>+E7+1</f>
        <v>6</v>
      </c>
      <c r="G7" s="26" t="s">
        <v>255</v>
      </c>
    </row>
    <row r="8" spans="1:7" ht="15" hidden="1" customHeight="1">
      <c r="A8" s="414">
        <v>1</v>
      </c>
      <c r="B8" s="412" t="s">
        <v>256</v>
      </c>
      <c r="C8" s="412" t="s">
        <v>257</v>
      </c>
      <c r="D8" s="27">
        <v>1150</v>
      </c>
      <c r="E8" s="28">
        <v>1000</v>
      </c>
      <c r="F8" s="29"/>
      <c r="G8" s="30">
        <f t="shared" ref="G8:G48" si="0">ROUND(E8*F8,3)</f>
        <v>0</v>
      </c>
    </row>
    <row r="9" spans="1:7" hidden="1">
      <c r="A9" s="414"/>
      <c r="B9" s="412"/>
      <c r="C9" s="412"/>
      <c r="D9" s="27">
        <v>750</v>
      </c>
      <c r="E9" s="28">
        <v>600</v>
      </c>
      <c r="F9" s="29"/>
      <c r="G9" s="30">
        <f t="shared" si="0"/>
        <v>0</v>
      </c>
    </row>
    <row r="10" spans="1:7" hidden="1">
      <c r="A10" s="414"/>
      <c r="B10" s="412"/>
      <c r="C10" s="412"/>
      <c r="D10" s="30" t="s">
        <v>258</v>
      </c>
      <c r="E10" s="28">
        <v>500</v>
      </c>
      <c r="F10" s="29"/>
      <c r="G10" s="30">
        <f t="shared" si="0"/>
        <v>0</v>
      </c>
    </row>
    <row r="11" spans="1:7" hidden="1">
      <c r="A11" s="414"/>
      <c r="B11" s="412"/>
      <c r="C11" s="412"/>
      <c r="D11" s="30">
        <v>330</v>
      </c>
      <c r="E11" s="28">
        <v>250</v>
      </c>
      <c r="F11" s="29"/>
      <c r="G11" s="30">
        <f t="shared" si="0"/>
        <v>0</v>
      </c>
    </row>
    <row r="12" spans="1:7" hidden="1">
      <c r="A12" s="414"/>
      <c r="B12" s="412"/>
      <c r="C12" s="412"/>
      <c r="D12" s="30">
        <v>220</v>
      </c>
      <c r="E12" s="28">
        <v>210</v>
      </c>
      <c r="F12" s="29"/>
      <c r="G12" s="30">
        <f t="shared" si="0"/>
        <v>0</v>
      </c>
    </row>
    <row r="13" spans="1:7">
      <c r="A13" s="414"/>
      <c r="B13" s="412"/>
      <c r="C13" s="412"/>
      <c r="D13" s="30" t="s">
        <v>259</v>
      </c>
      <c r="E13" s="28">
        <v>105</v>
      </c>
      <c r="F13" s="29"/>
      <c r="G13" s="30">
        <f t="shared" si="0"/>
        <v>0</v>
      </c>
    </row>
    <row r="14" spans="1:7">
      <c r="A14" s="414"/>
      <c r="B14" s="412"/>
      <c r="C14" s="412"/>
      <c r="D14" s="30">
        <v>35</v>
      </c>
      <c r="E14" s="28">
        <v>75</v>
      </c>
      <c r="F14" s="29"/>
      <c r="G14" s="30">
        <f t="shared" si="0"/>
        <v>0</v>
      </c>
    </row>
    <row r="15" spans="1:7" ht="15" hidden="1" customHeight="1">
      <c r="A15" s="414">
        <v>2</v>
      </c>
      <c r="B15" s="412" t="s">
        <v>260</v>
      </c>
      <c r="C15" s="412" t="s">
        <v>261</v>
      </c>
      <c r="D15" s="27">
        <v>1150</v>
      </c>
      <c r="E15" s="28">
        <v>60</v>
      </c>
      <c r="F15" s="29"/>
      <c r="G15" s="30">
        <f t="shared" si="0"/>
        <v>0</v>
      </c>
    </row>
    <row r="16" spans="1:7" hidden="1">
      <c r="A16" s="414"/>
      <c r="B16" s="412"/>
      <c r="C16" s="412"/>
      <c r="D16" s="27">
        <v>750</v>
      </c>
      <c r="E16" s="28">
        <v>43</v>
      </c>
      <c r="F16" s="29"/>
      <c r="G16" s="30">
        <f t="shared" si="0"/>
        <v>0</v>
      </c>
    </row>
    <row r="17" spans="1:7" hidden="1">
      <c r="A17" s="414"/>
      <c r="B17" s="412"/>
      <c r="C17" s="412"/>
      <c r="D17" s="30" t="s">
        <v>258</v>
      </c>
      <c r="E17" s="28">
        <v>28</v>
      </c>
      <c r="F17" s="29"/>
      <c r="G17" s="30">
        <f t="shared" si="0"/>
        <v>0</v>
      </c>
    </row>
    <row r="18" spans="1:7" hidden="1">
      <c r="A18" s="414"/>
      <c r="B18" s="412"/>
      <c r="C18" s="412"/>
      <c r="D18" s="30">
        <v>330</v>
      </c>
      <c r="E18" s="28">
        <v>18</v>
      </c>
      <c r="F18" s="29"/>
      <c r="G18" s="30">
        <f t="shared" si="0"/>
        <v>0</v>
      </c>
    </row>
    <row r="19" spans="1:7" hidden="1">
      <c r="A19" s="414"/>
      <c r="B19" s="412"/>
      <c r="C19" s="412"/>
      <c r="D19" s="30">
        <v>220</v>
      </c>
      <c r="E19" s="28">
        <v>14</v>
      </c>
      <c r="F19" s="29"/>
      <c r="G19" s="30">
        <f t="shared" si="0"/>
        <v>0</v>
      </c>
    </row>
    <row r="20" spans="1:7">
      <c r="A20" s="414"/>
      <c r="B20" s="412"/>
      <c r="C20" s="412"/>
      <c r="D20" s="30" t="s">
        <v>259</v>
      </c>
      <c r="E20" s="28">
        <v>7.8</v>
      </c>
      <c r="F20" s="29"/>
      <c r="G20" s="30">
        <f t="shared" si="0"/>
        <v>0</v>
      </c>
    </row>
    <row r="21" spans="1:7">
      <c r="A21" s="414"/>
      <c r="B21" s="412"/>
      <c r="C21" s="412"/>
      <c r="D21" s="30">
        <v>35</v>
      </c>
      <c r="E21" s="28">
        <v>2.1</v>
      </c>
      <c r="F21" s="29"/>
      <c r="G21" s="30">
        <f t="shared" si="0"/>
        <v>0</v>
      </c>
    </row>
    <row r="22" spans="1:7" ht="20.45" customHeight="1">
      <c r="A22" s="414"/>
      <c r="B22" s="412"/>
      <c r="C22" s="412"/>
      <c r="D22" s="31" t="s">
        <v>262</v>
      </c>
      <c r="E22" s="28">
        <v>1</v>
      </c>
      <c r="F22" s="29">
        <v>8</v>
      </c>
      <c r="G22" s="30">
        <f t="shared" si="0"/>
        <v>8</v>
      </c>
    </row>
    <row r="23" spans="1:7" ht="15" hidden="1" customHeight="1">
      <c r="A23" s="414">
        <v>3</v>
      </c>
      <c r="B23" s="412" t="s">
        <v>263</v>
      </c>
      <c r="C23" s="412" t="s">
        <v>264</v>
      </c>
      <c r="D23" s="27">
        <v>1150</v>
      </c>
      <c r="E23" s="30">
        <v>180</v>
      </c>
      <c r="F23" s="29"/>
      <c r="G23" s="30">
        <f t="shared" si="0"/>
        <v>0</v>
      </c>
    </row>
    <row r="24" spans="1:7" hidden="1">
      <c r="A24" s="414"/>
      <c r="B24" s="412"/>
      <c r="C24" s="412"/>
      <c r="D24" s="27">
        <v>750</v>
      </c>
      <c r="E24" s="30">
        <v>130</v>
      </c>
      <c r="F24" s="29"/>
      <c r="G24" s="30">
        <f t="shared" si="0"/>
        <v>0</v>
      </c>
    </row>
    <row r="25" spans="1:7" hidden="1">
      <c r="A25" s="414"/>
      <c r="B25" s="412"/>
      <c r="C25" s="412"/>
      <c r="D25" s="30" t="s">
        <v>258</v>
      </c>
      <c r="E25" s="28">
        <v>88</v>
      </c>
      <c r="F25" s="29"/>
      <c r="G25" s="30">
        <f t="shared" si="0"/>
        <v>0</v>
      </c>
    </row>
    <row r="26" spans="1:7" hidden="1">
      <c r="A26" s="414"/>
      <c r="B26" s="412"/>
      <c r="C26" s="412"/>
      <c r="D26" s="30">
        <v>330</v>
      </c>
      <c r="E26" s="28">
        <v>66</v>
      </c>
      <c r="F26" s="29"/>
      <c r="G26" s="30">
        <f t="shared" si="0"/>
        <v>0</v>
      </c>
    </row>
    <row r="27" spans="1:7" hidden="1">
      <c r="A27" s="414"/>
      <c r="B27" s="412"/>
      <c r="C27" s="412"/>
      <c r="D27" s="30">
        <v>220</v>
      </c>
      <c r="E27" s="28">
        <v>43</v>
      </c>
      <c r="F27" s="29"/>
      <c r="G27" s="30">
        <f t="shared" si="0"/>
        <v>0</v>
      </c>
    </row>
    <row r="28" spans="1:7">
      <c r="A28" s="414"/>
      <c r="B28" s="412"/>
      <c r="C28" s="412"/>
      <c r="D28" s="30" t="s">
        <v>259</v>
      </c>
      <c r="E28" s="28">
        <v>26</v>
      </c>
      <c r="F28" s="29"/>
      <c r="G28" s="30">
        <f t="shared" si="0"/>
        <v>0</v>
      </c>
    </row>
    <row r="29" spans="1:7">
      <c r="A29" s="414"/>
      <c r="B29" s="412"/>
      <c r="C29" s="412"/>
      <c r="D29" s="30">
        <v>35</v>
      </c>
      <c r="E29" s="28">
        <v>11</v>
      </c>
      <c r="F29" s="29"/>
      <c r="G29" s="30">
        <f t="shared" si="0"/>
        <v>0</v>
      </c>
    </row>
    <row r="30" spans="1:7">
      <c r="A30" s="414"/>
      <c r="B30" s="412"/>
      <c r="C30" s="412"/>
      <c r="D30" s="31" t="s">
        <v>262</v>
      </c>
      <c r="E30" s="28">
        <v>5.5</v>
      </c>
      <c r="F30" s="29"/>
      <c r="G30" s="30">
        <f t="shared" si="0"/>
        <v>0</v>
      </c>
    </row>
    <row r="31" spans="1:7" ht="15" hidden="1" customHeight="1">
      <c r="A31" s="414">
        <v>4</v>
      </c>
      <c r="B31" s="412" t="s">
        <v>265</v>
      </c>
      <c r="C31" s="412" t="s">
        <v>191</v>
      </c>
      <c r="D31" s="30">
        <v>220</v>
      </c>
      <c r="E31" s="30">
        <v>23</v>
      </c>
      <c r="F31" s="29"/>
      <c r="G31" s="30">
        <f t="shared" si="0"/>
        <v>0</v>
      </c>
    </row>
    <row r="32" spans="1:7">
      <c r="A32" s="414"/>
      <c r="B32" s="412"/>
      <c r="C32" s="412"/>
      <c r="D32" s="30" t="s">
        <v>259</v>
      </c>
      <c r="E32" s="30">
        <v>14</v>
      </c>
      <c r="F32" s="29"/>
      <c r="G32" s="30">
        <f t="shared" si="0"/>
        <v>0</v>
      </c>
    </row>
    <row r="33" spans="1:7">
      <c r="A33" s="414"/>
      <c r="B33" s="412"/>
      <c r="C33" s="412"/>
      <c r="D33" s="30">
        <v>35</v>
      </c>
      <c r="E33" s="30">
        <v>6.4</v>
      </c>
      <c r="F33" s="29"/>
      <c r="G33" s="30">
        <f t="shared" si="0"/>
        <v>0</v>
      </c>
    </row>
    <row r="34" spans="1:7">
      <c r="A34" s="414"/>
      <c r="B34" s="412"/>
      <c r="C34" s="412"/>
      <c r="D34" s="31" t="s">
        <v>262</v>
      </c>
      <c r="E34" s="30">
        <v>3.1</v>
      </c>
      <c r="F34" s="29">
        <v>12</v>
      </c>
      <c r="G34" s="30">
        <f t="shared" si="0"/>
        <v>37.200000000000003</v>
      </c>
    </row>
    <row r="35" spans="1:7" ht="15" customHeight="1">
      <c r="A35" s="414">
        <v>5</v>
      </c>
      <c r="B35" s="412" t="s">
        <v>266</v>
      </c>
      <c r="C35" s="412" t="s">
        <v>261</v>
      </c>
      <c r="D35" s="30" t="s">
        <v>258</v>
      </c>
      <c r="E35" s="28">
        <v>35</v>
      </c>
      <c r="F35" s="29"/>
      <c r="G35" s="30">
        <f t="shared" si="0"/>
        <v>0</v>
      </c>
    </row>
    <row r="36" spans="1:7">
      <c r="A36" s="414"/>
      <c r="B36" s="412"/>
      <c r="C36" s="412"/>
      <c r="D36" s="30">
        <v>330</v>
      </c>
      <c r="E36" s="30">
        <v>24</v>
      </c>
      <c r="F36" s="29"/>
      <c r="G36" s="30">
        <f t="shared" si="0"/>
        <v>0</v>
      </c>
    </row>
    <row r="37" spans="1:7">
      <c r="A37" s="414"/>
      <c r="B37" s="412"/>
      <c r="C37" s="412"/>
      <c r="D37" s="30">
        <v>220</v>
      </c>
      <c r="E37" s="30">
        <v>19</v>
      </c>
      <c r="F37" s="29"/>
      <c r="G37" s="30">
        <f t="shared" si="0"/>
        <v>0</v>
      </c>
    </row>
    <row r="38" spans="1:7">
      <c r="A38" s="414"/>
      <c r="B38" s="412"/>
      <c r="C38" s="412"/>
      <c r="D38" s="30" t="s">
        <v>259</v>
      </c>
      <c r="E38" s="30">
        <v>9.5</v>
      </c>
      <c r="F38" s="29"/>
      <c r="G38" s="30">
        <f t="shared" si="0"/>
        <v>0</v>
      </c>
    </row>
    <row r="39" spans="1:7">
      <c r="A39" s="414"/>
      <c r="B39" s="412"/>
      <c r="C39" s="412"/>
      <c r="D39" s="30">
        <v>35</v>
      </c>
      <c r="E39" s="30">
        <v>4.7</v>
      </c>
      <c r="F39" s="29"/>
      <c r="G39" s="30">
        <f t="shared" si="0"/>
        <v>0</v>
      </c>
    </row>
    <row r="40" spans="1:7">
      <c r="A40" s="32">
        <v>6</v>
      </c>
      <c r="B40" s="25" t="s">
        <v>267</v>
      </c>
      <c r="C40" s="25" t="s">
        <v>191</v>
      </c>
      <c r="D40" s="28" t="s">
        <v>262</v>
      </c>
      <c r="E40" s="30">
        <v>2.2999999999999998</v>
      </c>
      <c r="F40" s="29">
        <v>5</v>
      </c>
      <c r="G40" s="33">
        <f t="shared" si="0"/>
        <v>11.5</v>
      </c>
    </row>
    <row r="41" spans="1:7" ht="25.5">
      <c r="A41" s="32">
        <v>7</v>
      </c>
      <c r="B41" s="25" t="s">
        <v>268</v>
      </c>
      <c r="C41" s="25" t="s">
        <v>191</v>
      </c>
      <c r="D41" s="28" t="s">
        <v>262</v>
      </c>
      <c r="E41" s="30">
        <v>26</v>
      </c>
      <c r="F41" s="29"/>
      <c r="G41" s="30">
        <f t="shared" si="0"/>
        <v>0</v>
      </c>
    </row>
    <row r="42" spans="1:7">
      <c r="A42" s="32">
        <v>8</v>
      </c>
      <c r="B42" s="25" t="s">
        <v>269</v>
      </c>
      <c r="C42" s="25" t="s">
        <v>191</v>
      </c>
      <c r="D42" s="28" t="s">
        <v>262</v>
      </c>
      <c r="E42" s="30">
        <v>48</v>
      </c>
      <c r="F42" s="29"/>
      <c r="G42" s="30">
        <f t="shared" si="0"/>
        <v>0</v>
      </c>
    </row>
    <row r="43" spans="1:7" ht="15" customHeight="1">
      <c r="A43" s="414">
        <v>9</v>
      </c>
      <c r="B43" s="412" t="s">
        <v>270</v>
      </c>
      <c r="C43" s="412" t="s">
        <v>271</v>
      </c>
      <c r="D43" s="34">
        <v>35</v>
      </c>
      <c r="E43" s="34">
        <v>2.4</v>
      </c>
      <c r="F43" s="35"/>
      <c r="G43" s="30">
        <f t="shared" si="0"/>
        <v>0</v>
      </c>
    </row>
    <row r="44" spans="1:7">
      <c r="A44" s="414"/>
      <c r="B44" s="412"/>
      <c r="C44" s="412"/>
      <c r="D44" s="28" t="s">
        <v>262</v>
      </c>
      <c r="E44" s="30">
        <v>2.4</v>
      </c>
      <c r="F44" s="29"/>
      <c r="G44" s="30">
        <f t="shared" si="0"/>
        <v>0</v>
      </c>
    </row>
    <row r="45" spans="1:7">
      <c r="A45" s="32">
        <v>10</v>
      </c>
      <c r="B45" s="25" t="s">
        <v>272</v>
      </c>
      <c r="C45" s="25" t="s">
        <v>273</v>
      </c>
      <c r="D45" s="28" t="s">
        <v>262</v>
      </c>
      <c r="E45" s="30">
        <v>2.5</v>
      </c>
      <c r="F45" s="29"/>
      <c r="G45" s="30">
        <f t="shared" si="0"/>
        <v>0</v>
      </c>
    </row>
    <row r="46" spans="1:7">
      <c r="A46" s="32">
        <v>11</v>
      </c>
      <c r="B46" s="25" t="s">
        <v>274</v>
      </c>
      <c r="C46" s="25" t="s">
        <v>275</v>
      </c>
      <c r="D46" s="28" t="s">
        <v>262</v>
      </c>
      <c r="E46" s="30">
        <v>2.2999999999999998</v>
      </c>
      <c r="F46" s="29"/>
      <c r="G46" s="30">
        <f t="shared" si="0"/>
        <v>0</v>
      </c>
    </row>
    <row r="47" spans="1:7">
      <c r="A47" s="32">
        <v>12</v>
      </c>
      <c r="B47" s="25" t="s">
        <v>276</v>
      </c>
      <c r="C47" s="25" t="s">
        <v>275</v>
      </c>
      <c r="D47" s="28" t="s">
        <v>262</v>
      </c>
      <c r="E47" s="30">
        <v>3</v>
      </c>
      <c r="F47" s="29">
        <v>3</v>
      </c>
      <c r="G47" s="30">
        <f t="shared" si="0"/>
        <v>9</v>
      </c>
    </row>
    <row r="48" spans="1:7" ht="25.5">
      <c r="A48" s="32">
        <v>13</v>
      </c>
      <c r="B48" s="25" t="s">
        <v>277</v>
      </c>
      <c r="C48" s="25" t="s">
        <v>278</v>
      </c>
      <c r="D48" s="30" t="s">
        <v>279</v>
      </c>
      <c r="E48" s="30">
        <v>3.5</v>
      </c>
      <c r="F48" s="29"/>
      <c r="G48" s="30">
        <f t="shared" si="0"/>
        <v>0</v>
      </c>
    </row>
    <row r="49" spans="1:8">
      <c r="A49" s="414" t="s">
        <v>140</v>
      </c>
      <c r="B49" s="415" t="s">
        <v>19</v>
      </c>
      <c r="C49" s="415"/>
      <c r="D49" s="30" t="s">
        <v>3</v>
      </c>
      <c r="E49" s="28" t="s">
        <v>280</v>
      </c>
      <c r="F49" s="28" t="s">
        <v>280</v>
      </c>
      <c r="G49" s="30">
        <f>SUM(H8:H48)</f>
        <v>0</v>
      </c>
    </row>
    <row r="50" spans="1:8">
      <c r="A50" s="414"/>
      <c r="B50" s="415"/>
      <c r="C50" s="415"/>
      <c r="D50" s="30" t="s">
        <v>160</v>
      </c>
      <c r="E50" s="28" t="s">
        <v>280</v>
      </c>
      <c r="F50" s="28" t="s">
        <v>280</v>
      </c>
      <c r="G50" s="33">
        <f>G47+G40+G34</f>
        <v>57.7</v>
      </c>
    </row>
    <row r="51" spans="1:8">
      <c r="A51" s="414"/>
      <c r="B51" s="415"/>
      <c r="C51" s="415"/>
      <c r="D51" s="30" t="s">
        <v>6</v>
      </c>
      <c r="E51" s="28" t="s">
        <v>280</v>
      </c>
      <c r="F51" s="28" t="s">
        <v>280</v>
      </c>
      <c r="G51" s="33"/>
      <c r="H51" s="14"/>
    </row>
    <row r="52" spans="1:8">
      <c r="A52" s="36"/>
      <c r="B52" s="36"/>
      <c r="C52" s="36"/>
      <c r="D52" s="36"/>
      <c r="E52" s="36"/>
      <c r="F52" s="36"/>
      <c r="G52" s="36"/>
    </row>
    <row r="53" spans="1:8">
      <c r="A53" s="36"/>
      <c r="B53" s="36"/>
      <c r="C53" s="36"/>
      <c r="D53" s="36"/>
      <c r="E53" s="36"/>
      <c r="F53" s="36"/>
      <c r="G53" s="36"/>
    </row>
    <row r="54" spans="1:8">
      <c r="A54" s="36"/>
      <c r="B54" s="36"/>
      <c r="C54" s="36"/>
      <c r="D54" s="36"/>
      <c r="E54" s="36"/>
      <c r="F54" s="36"/>
      <c r="G54" s="36"/>
    </row>
    <row r="55" spans="1:8" ht="15" customHeight="1">
      <c r="A55" s="37"/>
      <c r="B55" s="408" t="s">
        <v>666</v>
      </c>
      <c r="C55" s="408"/>
      <c r="D55" s="408"/>
      <c r="E55" s="408"/>
      <c r="F55" s="408"/>
      <c r="G55" s="408"/>
    </row>
  </sheetData>
  <mergeCells count="29">
    <mergeCell ref="A49:A51"/>
    <mergeCell ref="B49:C51"/>
    <mergeCell ref="B55:G55"/>
    <mergeCell ref="A35:A39"/>
    <mergeCell ref="B35:B39"/>
    <mergeCell ref="C35:C39"/>
    <mergeCell ref="A43:A44"/>
    <mergeCell ref="B43:B44"/>
    <mergeCell ref="C43:C44"/>
    <mergeCell ref="A23:A30"/>
    <mergeCell ref="B23:B30"/>
    <mergeCell ref="C23:C30"/>
    <mergeCell ref="A31:A34"/>
    <mergeCell ref="B31:B34"/>
    <mergeCell ref="C31:C34"/>
    <mergeCell ref="A8:A14"/>
    <mergeCell ref="B8:B14"/>
    <mergeCell ref="C8:C14"/>
    <mergeCell ref="A15:A22"/>
    <mergeCell ref="B15:B22"/>
    <mergeCell ref="C15:C22"/>
    <mergeCell ref="F1:G1"/>
    <mergeCell ref="A2:G2"/>
    <mergeCell ref="A3:G3"/>
    <mergeCell ref="A5:A6"/>
    <mergeCell ref="B5:B6"/>
    <mergeCell ref="C5:C6"/>
    <mergeCell ref="D5:D6"/>
    <mergeCell ref="B4:G4"/>
  </mergeCells>
  <pageMargins left="0.82677165354330717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N67"/>
  <sheetViews>
    <sheetView topLeftCell="A49" zoomScale="70" zoomScaleNormal="70" workbookViewId="0">
      <selection activeCell="D73" sqref="D73"/>
    </sheetView>
  </sheetViews>
  <sheetFormatPr defaultColWidth="8.85546875" defaultRowHeight="15.75"/>
  <cols>
    <col min="1" max="1" width="3.5703125" style="124" customWidth="1"/>
    <col min="2" max="2" width="53.42578125" style="124" customWidth="1"/>
    <col min="3" max="3" width="45" style="124" customWidth="1"/>
    <col min="4" max="4" width="15.28515625" style="124" customWidth="1"/>
    <col min="5" max="5" width="16.5703125" style="124" customWidth="1"/>
    <col min="6" max="6" width="15.5703125" style="124" customWidth="1"/>
    <col min="7" max="7" width="21.85546875" style="124" customWidth="1"/>
    <col min="8" max="8" width="16.28515625" style="124" customWidth="1"/>
    <col min="9" max="9" width="13" style="124" customWidth="1"/>
    <col min="10" max="10" width="21.28515625" style="124" customWidth="1"/>
    <col min="11" max="11" width="19.5703125" style="124" customWidth="1"/>
    <col min="12" max="12" width="20.42578125" style="124" customWidth="1"/>
    <col min="13" max="13" width="12.140625" style="124" customWidth="1"/>
    <col min="14" max="16384" width="8.85546875" style="124"/>
  </cols>
  <sheetData>
    <row r="1" spans="1:14">
      <c r="H1" s="434"/>
      <c r="I1" s="434"/>
      <c r="L1" s="434" t="s">
        <v>318</v>
      </c>
      <c r="M1" s="434"/>
    </row>
    <row r="2" spans="1:14" ht="43.5" customHeight="1">
      <c r="B2" s="435" t="s">
        <v>319</v>
      </c>
      <c r="C2" s="435"/>
      <c r="D2" s="435"/>
      <c r="E2" s="435"/>
      <c r="F2" s="435"/>
      <c r="G2" s="435"/>
      <c r="H2" s="435"/>
    </row>
    <row r="4" spans="1:14" ht="43.5" customHeight="1">
      <c r="A4" s="127"/>
      <c r="B4" s="436" t="s">
        <v>320</v>
      </c>
      <c r="C4" s="437"/>
      <c r="D4" s="437"/>
      <c r="E4" s="438"/>
      <c r="F4" s="439" t="s">
        <v>427</v>
      </c>
      <c r="G4" s="439"/>
      <c r="H4" s="439"/>
      <c r="I4" s="439"/>
      <c r="J4" s="127"/>
      <c r="K4" s="127"/>
      <c r="L4" s="127"/>
      <c r="M4" s="127"/>
      <c r="N4" s="127"/>
    </row>
    <row r="5" spans="1:14">
      <c r="A5" s="127"/>
      <c r="B5" s="436" t="s">
        <v>321</v>
      </c>
      <c r="C5" s="437"/>
      <c r="D5" s="437"/>
      <c r="E5" s="438"/>
      <c r="F5" s="440" t="s">
        <v>244</v>
      </c>
      <c r="G5" s="441"/>
      <c r="H5" s="441"/>
      <c r="I5" s="441"/>
      <c r="J5" s="127"/>
      <c r="K5" s="127"/>
      <c r="L5" s="127"/>
      <c r="M5" s="127"/>
      <c r="N5" s="127"/>
    </row>
    <row r="6" spans="1:14">
      <c r="A6" s="128"/>
      <c r="B6" s="424" t="s">
        <v>322</v>
      </c>
      <c r="C6" s="424"/>
      <c r="D6" s="424"/>
      <c r="E6" s="424"/>
      <c r="F6" s="431">
        <v>3662257518</v>
      </c>
      <c r="G6" s="431"/>
      <c r="H6" s="431"/>
      <c r="I6" s="431"/>
      <c r="J6" s="127"/>
      <c r="K6" s="127"/>
      <c r="L6" s="127"/>
      <c r="M6" s="127"/>
      <c r="N6" s="127"/>
    </row>
    <row r="7" spans="1:14">
      <c r="A7" s="128"/>
      <c r="B7" s="424" t="s">
        <v>323</v>
      </c>
      <c r="C7" s="424"/>
      <c r="D7" s="424"/>
      <c r="E7" s="424"/>
      <c r="F7" s="431">
        <v>366601001</v>
      </c>
      <c r="G7" s="431"/>
      <c r="H7" s="431"/>
      <c r="I7" s="431"/>
      <c r="J7" s="127"/>
      <c r="K7" s="127"/>
      <c r="L7" s="127"/>
      <c r="M7" s="127"/>
      <c r="N7" s="127"/>
    </row>
    <row r="8" spans="1:14">
      <c r="A8" s="128"/>
      <c r="B8" s="424" t="s">
        <v>324</v>
      </c>
      <c r="C8" s="424"/>
      <c r="D8" s="424"/>
      <c r="E8" s="424"/>
      <c r="F8" s="431" t="s">
        <v>393</v>
      </c>
      <c r="G8" s="431"/>
      <c r="H8" s="431"/>
      <c r="I8" s="431"/>
      <c r="J8" s="127"/>
      <c r="K8" s="127"/>
      <c r="L8" s="127"/>
      <c r="M8" s="127"/>
      <c r="N8" s="127"/>
    </row>
    <row r="9" spans="1:14" ht="18.75">
      <c r="A9" s="128"/>
      <c r="B9" s="424" t="s">
        <v>325</v>
      </c>
      <c r="C9" s="424"/>
      <c r="D9" s="424"/>
      <c r="E9" s="424"/>
      <c r="F9" s="422" t="s">
        <v>394</v>
      </c>
      <c r="G9" s="423"/>
      <c r="H9" s="423"/>
      <c r="I9" s="423"/>
      <c r="J9" s="127"/>
      <c r="K9" s="127"/>
      <c r="L9" s="127"/>
      <c r="M9" s="127"/>
      <c r="N9" s="127"/>
    </row>
    <row r="10" spans="1:14" ht="33.75" customHeight="1">
      <c r="A10" s="128"/>
      <c r="B10" s="425" t="s">
        <v>326</v>
      </c>
      <c r="C10" s="425"/>
      <c r="D10" s="425"/>
      <c r="E10" s="425"/>
      <c r="F10" s="431" t="s">
        <v>508</v>
      </c>
      <c r="G10" s="431"/>
      <c r="H10" s="431"/>
      <c r="I10" s="431"/>
      <c r="J10" s="127"/>
      <c r="K10" s="127"/>
      <c r="L10" s="127"/>
      <c r="M10" s="127"/>
      <c r="N10" s="127"/>
    </row>
    <row r="11" spans="1:14">
      <c r="A11" s="128"/>
      <c r="B11" s="129"/>
      <c r="C11" s="129"/>
      <c r="D11" s="129"/>
      <c r="E11" s="129"/>
      <c r="F11" s="128"/>
      <c r="G11" s="128"/>
      <c r="H11" s="128"/>
      <c r="I11" s="128"/>
      <c r="J11" s="127"/>
      <c r="K11" s="127"/>
      <c r="L11" s="127"/>
      <c r="M11" s="127"/>
      <c r="N11" s="127"/>
    </row>
    <row r="12" spans="1:14">
      <c r="A12" s="128"/>
      <c r="B12" s="426" t="s">
        <v>327</v>
      </c>
      <c r="C12" s="426"/>
      <c r="D12" s="426"/>
      <c r="E12" s="426"/>
      <c r="F12" s="426"/>
      <c r="G12" s="426"/>
      <c r="H12" s="426"/>
      <c r="I12" s="426"/>
      <c r="J12" s="130"/>
      <c r="K12" s="127"/>
      <c r="L12" s="127"/>
      <c r="M12" s="127"/>
      <c r="N12" s="127"/>
    </row>
    <row r="14" spans="1:14">
      <c r="A14" s="433" t="s">
        <v>234</v>
      </c>
      <c r="B14" s="427" t="s">
        <v>328</v>
      </c>
      <c r="C14" s="427" t="s">
        <v>329</v>
      </c>
      <c r="D14" s="427" t="s">
        <v>330</v>
      </c>
      <c r="E14" s="427" t="s">
        <v>331</v>
      </c>
      <c r="F14" s="427" t="s">
        <v>332</v>
      </c>
      <c r="G14" s="427"/>
      <c r="H14" s="427"/>
      <c r="I14" s="427"/>
    </row>
    <row r="15" spans="1:14" ht="94.5">
      <c r="A15" s="433"/>
      <c r="B15" s="427"/>
      <c r="C15" s="427"/>
      <c r="D15" s="427"/>
      <c r="E15" s="427"/>
      <c r="F15" s="131" t="s">
        <v>333</v>
      </c>
      <c r="G15" s="131" t="s">
        <v>142</v>
      </c>
      <c r="H15" s="131" t="s">
        <v>334</v>
      </c>
      <c r="I15" s="131" t="s">
        <v>335</v>
      </c>
    </row>
    <row r="16" spans="1:14">
      <c r="A16" s="132">
        <v>1</v>
      </c>
      <c r="B16" s="132">
        <v>2</v>
      </c>
      <c r="C16" s="132">
        <v>3</v>
      </c>
      <c r="D16" s="132">
        <v>4</v>
      </c>
      <c r="E16" s="132">
        <v>5</v>
      </c>
      <c r="F16" s="132">
        <v>6</v>
      </c>
      <c r="G16" s="132">
        <v>7</v>
      </c>
      <c r="H16" s="132">
        <v>8</v>
      </c>
      <c r="I16" s="132">
        <v>9</v>
      </c>
    </row>
    <row r="17" spans="1:14" ht="31.5">
      <c r="A17" s="132">
        <v>2</v>
      </c>
      <c r="B17" s="126" t="s">
        <v>233</v>
      </c>
      <c r="C17" s="133" t="s">
        <v>386</v>
      </c>
      <c r="D17" s="134"/>
      <c r="E17" s="151">
        <v>10</v>
      </c>
      <c r="F17" s="125" t="s">
        <v>387</v>
      </c>
      <c r="G17" s="125" t="s">
        <v>388</v>
      </c>
      <c r="H17" s="135" t="s">
        <v>389</v>
      </c>
      <c r="I17" s="136"/>
    </row>
    <row r="18" spans="1:14" ht="31.5">
      <c r="A18" s="132">
        <v>3</v>
      </c>
      <c r="B18" s="134" t="s">
        <v>390</v>
      </c>
      <c r="C18" s="133" t="s">
        <v>391</v>
      </c>
      <c r="D18" s="134"/>
      <c r="E18" s="100">
        <v>3.2</v>
      </c>
      <c r="F18" s="137" t="s">
        <v>387</v>
      </c>
      <c r="G18" s="5" t="s">
        <v>388</v>
      </c>
      <c r="H18" s="136" t="s">
        <v>392</v>
      </c>
      <c r="I18" s="5"/>
    </row>
    <row r="19" spans="1:14" ht="31.5">
      <c r="A19" s="132">
        <v>4</v>
      </c>
      <c r="B19" s="276" t="s">
        <v>650</v>
      </c>
      <c r="C19" s="277" t="s">
        <v>647</v>
      </c>
      <c r="D19" s="276"/>
      <c r="E19" s="278">
        <f>1*2</f>
        <v>2</v>
      </c>
      <c r="F19" s="279" t="s">
        <v>387</v>
      </c>
      <c r="G19" s="256" t="s">
        <v>648</v>
      </c>
      <c r="H19" s="280" t="s">
        <v>649</v>
      </c>
      <c r="I19" s="256"/>
    </row>
    <row r="20" spans="1:14">
      <c r="A20" s="138"/>
      <c r="B20" s="138"/>
      <c r="C20" s="138"/>
      <c r="D20" s="139" t="s">
        <v>337</v>
      </c>
      <c r="E20" s="138">
        <f>SUM(E17:E19)</f>
        <v>15.2</v>
      </c>
      <c r="F20" s="138"/>
      <c r="G20" s="138"/>
      <c r="H20" s="138"/>
      <c r="I20" s="138"/>
    </row>
    <row r="22" spans="1:14">
      <c r="B22" s="432" t="s">
        <v>338</v>
      </c>
      <c r="C22" s="432"/>
      <c r="D22" s="432"/>
      <c r="E22" s="432"/>
      <c r="F22" s="432"/>
      <c r="G22" s="432"/>
      <c r="H22" s="432"/>
      <c r="I22" s="432"/>
      <c r="J22" s="140"/>
      <c r="K22" s="140"/>
      <c r="L22" s="140"/>
      <c r="M22" s="140"/>
      <c r="N22" s="140"/>
    </row>
    <row r="24" spans="1:14" ht="31.5" customHeight="1">
      <c r="A24" s="427" t="s">
        <v>234</v>
      </c>
      <c r="B24" s="427" t="s">
        <v>339</v>
      </c>
      <c r="C24" s="427" t="s">
        <v>329</v>
      </c>
      <c r="D24" s="427" t="s">
        <v>340</v>
      </c>
      <c r="E24" s="427" t="s">
        <v>341</v>
      </c>
      <c r="F24" s="427" t="s">
        <v>342</v>
      </c>
      <c r="G24" s="427"/>
      <c r="H24" s="427"/>
      <c r="I24" s="427"/>
      <c r="J24" s="427" t="s">
        <v>332</v>
      </c>
      <c r="K24" s="427"/>
      <c r="L24" s="427"/>
      <c r="M24" s="427"/>
    </row>
    <row r="25" spans="1:14" ht="36" customHeight="1">
      <c r="A25" s="427"/>
      <c r="B25" s="427"/>
      <c r="C25" s="427"/>
      <c r="D25" s="427"/>
      <c r="E25" s="427"/>
      <c r="F25" s="427"/>
      <c r="G25" s="427"/>
      <c r="H25" s="427"/>
      <c r="I25" s="427"/>
      <c r="J25" s="427" t="s">
        <v>333</v>
      </c>
      <c r="K25" s="427" t="s">
        <v>142</v>
      </c>
      <c r="L25" s="427" t="s">
        <v>334</v>
      </c>
      <c r="M25" s="427" t="s">
        <v>335</v>
      </c>
    </row>
    <row r="26" spans="1:14" ht="67.900000000000006" customHeight="1">
      <c r="A26" s="427"/>
      <c r="B26" s="427"/>
      <c r="C26" s="427"/>
      <c r="D26" s="427"/>
      <c r="E26" s="427"/>
      <c r="F26" s="131" t="s">
        <v>3</v>
      </c>
      <c r="G26" s="131" t="s">
        <v>4</v>
      </c>
      <c r="H26" s="131" t="s">
        <v>310</v>
      </c>
      <c r="I26" s="131" t="s">
        <v>6</v>
      </c>
      <c r="J26" s="427"/>
      <c r="K26" s="427"/>
      <c r="L26" s="427"/>
      <c r="M26" s="427"/>
    </row>
    <row r="27" spans="1:14">
      <c r="A27" s="132">
        <v>1</v>
      </c>
      <c r="B27" s="132">
        <v>2</v>
      </c>
      <c r="C27" s="132">
        <v>3</v>
      </c>
      <c r="D27" s="132">
        <v>4</v>
      </c>
      <c r="E27" s="132">
        <v>5</v>
      </c>
      <c r="F27" s="132">
        <v>6</v>
      </c>
      <c r="G27" s="132">
        <v>7</v>
      </c>
      <c r="H27" s="132">
        <v>8</v>
      </c>
      <c r="I27" s="132">
        <v>9</v>
      </c>
      <c r="J27" s="132">
        <v>10</v>
      </c>
      <c r="K27" s="132">
        <v>11</v>
      </c>
      <c r="L27" s="132">
        <v>12</v>
      </c>
      <c r="M27" s="132">
        <v>13</v>
      </c>
    </row>
    <row r="28" spans="1:14" ht="45.75" customHeight="1">
      <c r="A28" s="132">
        <v>1</v>
      </c>
      <c r="B28" s="143" t="s">
        <v>395</v>
      </c>
      <c r="C28" s="133" t="s">
        <v>396</v>
      </c>
      <c r="D28" s="137" t="s">
        <v>397</v>
      </c>
      <c r="E28" s="134"/>
      <c r="F28" s="134"/>
      <c r="G28" s="134"/>
      <c r="H28" s="152">
        <v>3.2</v>
      </c>
      <c r="I28" s="126"/>
      <c r="J28" s="144" t="s">
        <v>387</v>
      </c>
      <c r="K28" s="428" t="s">
        <v>398</v>
      </c>
      <c r="L28" s="428" t="s">
        <v>389</v>
      </c>
      <c r="M28" s="141"/>
    </row>
    <row r="29" spans="1:14" ht="45.75" customHeight="1">
      <c r="A29" s="132">
        <v>2</v>
      </c>
      <c r="B29" s="142" t="s">
        <v>399</v>
      </c>
      <c r="C29" s="133" t="s">
        <v>396</v>
      </c>
      <c r="D29" s="137" t="s">
        <v>397</v>
      </c>
      <c r="E29" s="134"/>
      <c r="F29" s="134"/>
      <c r="G29" s="134"/>
      <c r="H29" s="152">
        <v>1.22</v>
      </c>
      <c r="I29" s="126"/>
      <c r="J29" s="144" t="s">
        <v>387</v>
      </c>
      <c r="K29" s="429"/>
      <c r="L29" s="429"/>
      <c r="M29" s="141"/>
    </row>
    <row r="30" spans="1:14" ht="45.75" customHeight="1">
      <c r="A30" s="132">
        <v>3</v>
      </c>
      <c r="B30" s="142" t="s">
        <v>400</v>
      </c>
      <c r="C30" s="133" t="s">
        <v>396</v>
      </c>
      <c r="D30" s="137" t="s">
        <v>397</v>
      </c>
      <c r="E30" s="134"/>
      <c r="F30" s="134"/>
      <c r="G30" s="134"/>
      <c r="H30" s="152">
        <v>1.22</v>
      </c>
      <c r="I30" s="126"/>
      <c r="J30" s="144" t="s">
        <v>387</v>
      </c>
      <c r="K30" s="429"/>
      <c r="L30" s="429"/>
      <c r="M30" s="141"/>
    </row>
    <row r="31" spans="1:14" ht="45.75" customHeight="1">
      <c r="A31" s="132">
        <v>4</v>
      </c>
      <c r="B31" s="142" t="s">
        <v>401</v>
      </c>
      <c r="C31" s="133" t="s">
        <v>386</v>
      </c>
      <c r="D31" s="137" t="s">
        <v>397</v>
      </c>
      <c r="E31" s="134"/>
      <c r="F31" s="134"/>
      <c r="G31" s="134"/>
      <c r="H31" s="126"/>
      <c r="I31" s="145">
        <v>0.224</v>
      </c>
      <c r="J31" s="144" t="s">
        <v>387</v>
      </c>
      <c r="K31" s="429"/>
      <c r="L31" s="429"/>
      <c r="M31" s="141"/>
    </row>
    <row r="32" spans="1:14" ht="45.75" customHeight="1">
      <c r="A32" s="132">
        <v>5</v>
      </c>
      <c r="B32" s="142" t="s">
        <v>402</v>
      </c>
      <c r="C32" s="133" t="s">
        <v>386</v>
      </c>
      <c r="D32" s="137" t="s">
        <v>397</v>
      </c>
      <c r="E32" s="134"/>
      <c r="F32" s="134"/>
      <c r="G32" s="134"/>
      <c r="H32" s="126"/>
      <c r="I32" s="145">
        <v>0.224</v>
      </c>
      <c r="J32" s="144" t="s">
        <v>387</v>
      </c>
      <c r="K32" s="429"/>
      <c r="L32" s="429"/>
      <c r="M32" s="141"/>
    </row>
    <row r="33" spans="1:13" ht="45.75" customHeight="1">
      <c r="A33" s="132">
        <v>6</v>
      </c>
      <c r="B33" s="142" t="s">
        <v>403</v>
      </c>
      <c r="C33" s="133" t="s">
        <v>386</v>
      </c>
      <c r="D33" s="137" t="s">
        <v>397</v>
      </c>
      <c r="E33" s="134"/>
      <c r="F33" s="134"/>
      <c r="G33" s="134"/>
      <c r="H33" s="126"/>
      <c r="I33" s="145">
        <v>0.26400000000000001</v>
      </c>
      <c r="J33" s="144" t="s">
        <v>387</v>
      </c>
      <c r="K33" s="429"/>
      <c r="L33" s="429"/>
      <c r="M33" s="141"/>
    </row>
    <row r="34" spans="1:13" ht="45.75" customHeight="1">
      <c r="A34" s="132">
        <v>7</v>
      </c>
      <c r="B34" s="142" t="s">
        <v>404</v>
      </c>
      <c r="C34" s="133" t="s">
        <v>386</v>
      </c>
      <c r="D34" s="137" t="s">
        <v>397</v>
      </c>
      <c r="E34" s="134"/>
      <c r="F34" s="134"/>
      <c r="G34" s="134"/>
      <c r="H34" s="126"/>
      <c r="I34" s="145">
        <v>0.24</v>
      </c>
      <c r="J34" s="144" t="s">
        <v>387</v>
      </c>
      <c r="K34" s="429"/>
      <c r="L34" s="429"/>
      <c r="M34" s="141"/>
    </row>
    <row r="35" spans="1:13" ht="45.75" customHeight="1">
      <c r="A35" s="132">
        <v>8</v>
      </c>
      <c r="B35" s="142" t="s">
        <v>405</v>
      </c>
      <c r="C35" s="133" t="s">
        <v>386</v>
      </c>
      <c r="D35" s="137" t="s">
        <v>397</v>
      </c>
      <c r="E35" s="134"/>
      <c r="F35" s="134"/>
      <c r="G35" s="134"/>
      <c r="H35" s="126"/>
      <c r="I35" s="145">
        <v>0.248</v>
      </c>
      <c r="J35" s="144" t="s">
        <v>387</v>
      </c>
      <c r="K35" s="429"/>
      <c r="L35" s="429"/>
      <c r="M35" s="141"/>
    </row>
    <row r="36" spans="1:13" ht="45.75" customHeight="1">
      <c r="A36" s="132">
        <v>9</v>
      </c>
      <c r="B36" s="142" t="s">
        <v>406</v>
      </c>
      <c r="C36" s="133" t="s">
        <v>386</v>
      </c>
      <c r="D36" s="137" t="s">
        <v>397</v>
      </c>
      <c r="E36" s="134"/>
      <c r="F36" s="134"/>
      <c r="G36" s="134"/>
      <c r="H36" s="126"/>
      <c r="I36" s="145">
        <v>0.3</v>
      </c>
      <c r="J36" s="144" t="s">
        <v>387</v>
      </c>
      <c r="K36" s="429"/>
      <c r="L36" s="429"/>
      <c r="M36" s="141"/>
    </row>
    <row r="37" spans="1:13" ht="45.75" customHeight="1">
      <c r="A37" s="132">
        <v>10</v>
      </c>
      <c r="B37" s="142" t="s">
        <v>407</v>
      </c>
      <c r="C37" s="133" t="s">
        <v>386</v>
      </c>
      <c r="D37" s="137" t="s">
        <v>397</v>
      </c>
      <c r="E37" s="134"/>
      <c r="F37" s="134"/>
      <c r="G37" s="134"/>
      <c r="H37" s="126"/>
      <c r="I37" s="145">
        <v>0.15</v>
      </c>
      <c r="J37" s="144" t="s">
        <v>387</v>
      </c>
      <c r="K37" s="429"/>
      <c r="L37" s="429"/>
      <c r="M37" s="141"/>
    </row>
    <row r="38" spans="1:13" ht="45.75" customHeight="1">
      <c r="A38" s="132">
        <v>11</v>
      </c>
      <c r="B38" s="142" t="s">
        <v>408</v>
      </c>
      <c r="C38" s="133" t="s">
        <v>386</v>
      </c>
      <c r="D38" s="137" t="s">
        <v>397</v>
      </c>
      <c r="E38" s="134"/>
      <c r="F38" s="134"/>
      <c r="G38" s="134"/>
      <c r="H38" s="126"/>
      <c r="I38" s="145">
        <v>0.224</v>
      </c>
      <c r="J38" s="144" t="s">
        <v>387</v>
      </c>
      <c r="K38" s="429"/>
      <c r="L38" s="429"/>
      <c r="M38" s="141"/>
    </row>
    <row r="39" spans="1:13" ht="45.75" customHeight="1">
      <c r="A39" s="132">
        <v>12</v>
      </c>
      <c r="B39" s="142" t="s">
        <v>409</v>
      </c>
      <c r="C39" s="133" t="s">
        <v>386</v>
      </c>
      <c r="D39" s="137" t="s">
        <v>397</v>
      </c>
      <c r="E39" s="134"/>
      <c r="F39" s="134"/>
      <c r="G39" s="134"/>
      <c r="H39" s="126"/>
      <c r="I39" s="145">
        <v>0.32400000000000001</v>
      </c>
      <c r="J39" s="144" t="s">
        <v>387</v>
      </c>
      <c r="K39" s="429"/>
      <c r="L39" s="429"/>
      <c r="M39" s="141"/>
    </row>
    <row r="40" spans="1:13" ht="45.75" customHeight="1">
      <c r="A40" s="132">
        <v>13</v>
      </c>
      <c r="B40" s="142" t="s">
        <v>410</v>
      </c>
      <c r="C40" s="133" t="s">
        <v>386</v>
      </c>
      <c r="D40" s="137" t="s">
        <v>397</v>
      </c>
      <c r="E40" s="134"/>
      <c r="F40" s="134"/>
      <c r="G40" s="134"/>
      <c r="H40" s="126"/>
      <c r="I40" s="145">
        <v>0.18</v>
      </c>
      <c r="J40" s="144" t="s">
        <v>387</v>
      </c>
      <c r="K40" s="430"/>
      <c r="L40" s="430"/>
      <c r="M40" s="141"/>
    </row>
    <row r="41" spans="1:13" ht="45.75" customHeight="1">
      <c r="A41" s="132">
        <v>14</v>
      </c>
      <c r="B41" s="142" t="s">
        <v>411</v>
      </c>
      <c r="C41" s="133" t="s">
        <v>391</v>
      </c>
      <c r="D41" s="137" t="s">
        <v>397</v>
      </c>
      <c r="E41" s="134"/>
      <c r="F41" s="134"/>
      <c r="G41" s="134"/>
      <c r="H41" s="126"/>
      <c r="I41" s="102">
        <v>0.24</v>
      </c>
      <c r="J41" s="144" t="s">
        <v>387</v>
      </c>
      <c r="K41" s="416" t="s">
        <v>398</v>
      </c>
      <c r="L41" s="419" t="s">
        <v>425</v>
      </c>
      <c r="M41" s="141"/>
    </row>
    <row r="42" spans="1:13" ht="45.75" customHeight="1">
      <c r="A42" s="132">
        <v>15</v>
      </c>
      <c r="B42" s="142" t="s">
        <v>412</v>
      </c>
      <c r="C42" s="133" t="s">
        <v>391</v>
      </c>
      <c r="D42" s="137" t="s">
        <v>397</v>
      </c>
      <c r="E42" s="134"/>
      <c r="F42" s="134"/>
      <c r="G42" s="134"/>
      <c r="H42" s="126"/>
      <c r="I42" s="145">
        <v>0.22800000000000001</v>
      </c>
      <c r="J42" s="144" t="s">
        <v>387</v>
      </c>
      <c r="K42" s="417"/>
      <c r="L42" s="420"/>
      <c r="M42" s="141"/>
    </row>
    <row r="43" spans="1:13" ht="45.75" customHeight="1">
      <c r="A43" s="132">
        <v>16</v>
      </c>
      <c r="B43" s="142" t="s">
        <v>413</v>
      </c>
      <c r="C43" s="133" t="s">
        <v>391</v>
      </c>
      <c r="D43" s="137" t="s">
        <v>397</v>
      </c>
      <c r="E43" s="134"/>
      <c r="F43" s="134"/>
      <c r="G43" s="134"/>
      <c r="H43" s="126"/>
      <c r="I43" s="145">
        <v>0.30199999999999999</v>
      </c>
      <c r="J43" s="144" t="s">
        <v>387</v>
      </c>
      <c r="K43" s="417"/>
      <c r="L43" s="420"/>
      <c r="M43" s="141"/>
    </row>
    <row r="44" spans="1:13" ht="45.75" customHeight="1">
      <c r="A44" s="132">
        <v>17</v>
      </c>
      <c r="B44" s="142" t="s">
        <v>414</v>
      </c>
      <c r="C44" s="133" t="s">
        <v>391</v>
      </c>
      <c r="D44" s="137" t="s">
        <v>397</v>
      </c>
      <c r="E44" s="134"/>
      <c r="F44" s="134"/>
      <c r="G44" s="134"/>
      <c r="H44" s="126"/>
      <c r="I44" s="145">
        <v>0.14199999999999999</v>
      </c>
      <c r="J44" s="144" t="s">
        <v>387</v>
      </c>
      <c r="K44" s="417"/>
      <c r="L44" s="420"/>
      <c r="M44" s="141"/>
    </row>
    <row r="45" spans="1:13" ht="45.75" customHeight="1">
      <c r="A45" s="132">
        <v>18</v>
      </c>
      <c r="B45" s="142" t="s">
        <v>415</v>
      </c>
      <c r="C45" s="133" t="s">
        <v>391</v>
      </c>
      <c r="D45" s="137" t="s">
        <v>397</v>
      </c>
      <c r="E45" s="134"/>
      <c r="F45" s="134"/>
      <c r="G45" s="134"/>
      <c r="H45" s="126"/>
      <c r="I45" s="145">
        <v>0.16800000000000001</v>
      </c>
      <c r="J45" s="144" t="s">
        <v>387</v>
      </c>
      <c r="K45" s="417"/>
      <c r="L45" s="420"/>
      <c r="M45" s="141"/>
    </row>
    <row r="46" spans="1:13" ht="45.75" customHeight="1">
      <c r="A46" s="132">
        <v>19</v>
      </c>
      <c r="B46" s="142" t="s">
        <v>416</v>
      </c>
      <c r="C46" s="133" t="s">
        <v>391</v>
      </c>
      <c r="D46" s="137" t="s">
        <v>397</v>
      </c>
      <c r="E46" s="134"/>
      <c r="F46" s="134"/>
      <c r="G46" s="134"/>
      <c r="H46" s="126"/>
      <c r="I46" s="145">
        <v>0.16800000000000001</v>
      </c>
      <c r="J46" s="144" t="s">
        <v>387</v>
      </c>
      <c r="K46" s="417"/>
      <c r="L46" s="420"/>
      <c r="M46" s="141"/>
    </row>
    <row r="47" spans="1:13" ht="45.75" customHeight="1">
      <c r="A47" s="132">
        <v>20</v>
      </c>
      <c r="B47" s="142" t="s">
        <v>417</v>
      </c>
      <c r="C47" s="133" t="s">
        <v>391</v>
      </c>
      <c r="D47" s="137" t="s">
        <v>397</v>
      </c>
      <c r="E47" s="134"/>
      <c r="F47" s="134"/>
      <c r="G47" s="134"/>
      <c r="H47" s="126"/>
      <c r="I47" s="145">
        <v>0.21</v>
      </c>
      <c r="J47" s="144" t="s">
        <v>387</v>
      </c>
      <c r="K47" s="417"/>
      <c r="L47" s="420"/>
      <c r="M47" s="141"/>
    </row>
    <row r="48" spans="1:13" ht="45.75" customHeight="1">
      <c r="A48" s="132">
        <v>21</v>
      </c>
      <c r="B48" s="142" t="s">
        <v>418</v>
      </c>
      <c r="C48" s="133" t="s">
        <v>391</v>
      </c>
      <c r="D48" s="137" t="s">
        <v>397</v>
      </c>
      <c r="E48" s="134"/>
      <c r="F48" s="134"/>
      <c r="G48" s="134"/>
      <c r="H48" s="126"/>
      <c r="I48" s="145">
        <v>0.16800000000000001</v>
      </c>
      <c r="J48" s="144" t="s">
        <v>387</v>
      </c>
      <c r="K48" s="417"/>
      <c r="L48" s="420"/>
      <c r="M48" s="141"/>
    </row>
    <row r="49" spans="1:13" ht="45.75" customHeight="1">
      <c r="A49" s="132">
        <v>22</v>
      </c>
      <c r="B49" s="142" t="s">
        <v>419</v>
      </c>
      <c r="C49" s="133" t="s">
        <v>391</v>
      </c>
      <c r="D49" s="137" t="s">
        <v>397</v>
      </c>
      <c r="E49" s="134"/>
      <c r="F49" s="134"/>
      <c r="G49" s="134"/>
      <c r="H49" s="126"/>
      <c r="I49" s="145">
        <v>0.24</v>
      </c>
      <c r="J49" s="144" t="s">
        <v>387</v>
      </c>
      <c r="K49" s="417"/>
      <c r="L49" s="420"/>
      <c r="M49" s="141"/>
    </row>
    <row r="50" spans="1:13" ht="45.75" customHeight="1">
      <c r="A50" s="132">
        <v>23</v>
      </c>
      <c r="B50" s="142" t="s">
        <v>420</v>
      </c>
      <c r="C50" s="133" t="s">
        <v>391</v>
      </c>
      <c r="D50" s="137" t="s">
        <v>397</v>
      </c>
      <c r="E50" s="134"/>
      <c r="F50" s="134"/>
      <c r="G50" s="134"/>
      <c r="H50" s="126"/>
      <c r="I50" s="145">
        <v>0.16800000000000001</v>
      </c>
      <c r="J50" s="144" t="s">
        <v>387</v>
      </c>
      <c r="K50" s="417"/>
      <c r="L50" s="420"/>
      <c r="M50" s="141"/>
    </row>
    <row r="51" spans="1:13" ht="45.75" customHeight="1">
      <c r="A51" s="132">
        <v>24</v>
      </c>
      <c r="B51" s="142" t="s">
        <v>421</v>
      </c>
      <c r="C51" s="133" t="s">
        <v>391</v>
      </c>
      <c r="D51" s="137" t="s">
        <v>397</v>
      </c>
      <c r="E51" s="134"/>
      <c r="F51" s="134"/>
      <c r="G51" s="134"/>
      <c r="H51" s="126"/>
      <c r="I51" s="145">
        <v>0.26</v>
      </c>
      <c r="J51" s="144" t="s">
        <v>387</v>
      </c>
      <c r="K51" s="417"/>
      <c r="L51" s="420"/>
      <c r="M51" s="141"/>
    </row>
    <row r="52" spans="1:13" ht="45.75" customHeight="1">
      <c r="A52" s="132">
        <v>25</v>
      </c>
      <c r="B52" s="142" t="s">
        <v>422</v>
      </c>
      <c r="C52" s="133" t="s">
        <v>391</v>
      </c>
      <c r="D52" s="137" t="s">
        <v>397</v>
      </c>
      <c r="E52" s="134"/>
      <c r="F52" s="134"/>
      <c r="G52" s="134"/>
      <c r="H52" s="126"/>
      <c r="I52" s="145">
        <v>0.16800000000000001</v>
      </c>
      <c r="J52" s="144" t="s">
        <v>387</v>
      </c>
      <c r="K52" s="417"/>
      <c r="L52" s="420"/>
      <c r="M52" s="141"/>
    </row>
    <row r="53" spans="1:13" ht="45.75" customHeight="1">
      <c r="A53" s="132">
        <v>26</v>
      </c>
      <c r="B53" s="142" t="s">
        <v>423</v>
      </c>
      <c r="C53" s="133" t="s">
        <v>391</v>
      </c>
      <c r="D53" s="137" t="s">
        <v>397</v>
      </c>
      <c r="E53" s="134"/>
      <c r="F53" s="134"/>
      <c r="G53" s="134"/>
      <c r="H53" s="126"/>
      <c r="I53" s="145">
        <v>0.32</v>
      </c>
      <c r="J53" s="144" t="s">
        <v>387</v>
      </c>
      <c r="K53" s="417"/>
      <c r="L53" s="420"/>
      <c r="M53" s="141"/>
    </row>
    <row r="54" spans="1:13" ht="45.75" customHeight="1">
      <c r="A54" s="132">
        <v>27</v>
      </c>
      <c r="B54" s="142" t="s">
        <v>424</v>
      </c>
      <c r="C54" s="133" t="s">
        <v>391</v>
      </c>
      <c r="D54" s="137" t="s">
        <v>397</v>
      </c>
      <c r="E54" s="134"/>
      <c r="F54" s="134"/>
      <c r="G54" s="134"/>
      <c r="H54" s="126"/>
      <c r="I54" s="145">
        <v>0.16800000000000001</v>
      </c>
      <c r="J54" s="144" t="s">
        <v>387</v>
      </c>
      <c r="K54" s="418"/>
      <c r="L54" s="421"/>
      <c r="M54" s="141"/>
    </row>
    <row r="55" spans="1:13" ht="45.75" customHeight="1">
      <c r="A55" s="132">
        <v>28</v>
      </c>
      <c r="B55" s="301" t="s">
        <v>655</v>
      </c>
      <c r="C55" s="307" t="s">
        <v>672</v>
      </c>
      <c r="D55" s="296" t="s">
        <v>397</v>
      </c>
      <c r="E55" s="302"/>
      <c r="F55" s="302"/>
      <c r="G55" s="302"/>
      <c r="H55" s="303">
        <v>0.22</v>
      </c>
      <c r="I55" s="304"/>
      <c r="J55" s="305" t="s">
        <v>387</v>
      </c>
      <c r="K55" s="308" t="s">
        <v>648</v>
      </c>
      <c r="L55" s="301" t="s">
        <v>649</v>
      </c>
      <c r="M55" s="306"/>
    </row>
    <row r="56" spans="1:13" ht="45.75" customHeight="1">
      <c r="A56" s="132">
        <v>29</v>
      </c>
      <c r="B56" s="295" t="s">
        <v>745</v>
      </c>
      <c r="C56" s="365" t="s">
        <v>746</v>
      </c>
      <c r="D56" s="296" t="s">
        <v>397</v>
      </c>
      <c r="E56" s="297"/>
      <c r="F56" s="297"/>
      <c r="G56" s="297"/>
      <c r="H56" s="298">
        <v>8.6</v>
      </c>
      <c r="I56" s="299"/>
      <c r="J56" s="305" t="s">
        <v>387</v>
      </c>
      <c r="K56" s="308" t="s">
        <v>398</v>
      </c>
      <c r="L56" s="295" t="s">
        <v>747</v>
      </c>
      <c r="M56" s="300"/>
    </row>
    <row r="57" spans="1:13" ht="45.75" customHeight="1">
      <c r="A57" s="132">
        <v>30</v>
      </c>
      <c r="B57" s="295" t="s">
        <v>748</v>
      </c>
      <c r="C57" s="365" t="s">
        <v>386</v>
      </c>
      <c r="D57" s="296" t="s">
        <v>397</v>
      </c>
      <c r="E57" s="297"/>
      <c r="F57" s="297"/>
      <c r="G57" s="297"/>
      <c r="H57" s="298"/>
      <c r="I57" s="299">
        <f>0.0925*2</f>
        <v>0.185</v>
      </c>
      <c r="J57" s="305" t="s">
        <v>387</v>
      </c>
      <c r="K57" s="308" t="s">
        <v>398</v>
      </c>
      <c r="L57" s="295" t="s">
        <v>761</v>
      </c>
      <c r="M57" s="300"/>
    </row>
    <row r="58" spans="1:13" ht="45.75" customHeight="1">
      <c r="A58" s="132">
        <v>31</v>
      </c>
      <c r="B58" s="295" t="s">
        <v>749</v>
      </c>
      <c r="C58" s="365" t="s">
        <v>386</v>
      </c>
      <c r="D58" s="296" t="s">
        <v>397</v>
      </c>
      <c r="E58" s="297"/>
      <c r="F58" s="297"/>
      <c r="G58" s="297"/>
      <c r="H58" s="298"/>
      <c r="I58" s="299">
        <f>0.1125*2</f>
        <v>0.22500000000000001</v>
      </c>
      <c r="J58" s="305" t="s">
        <v>387</v>
      </c>
      <c r="K58" s="308" t="s">
        <v>398</v>
      </c>
      <c r="L58" s="295" t="s">
        <v>761</v>
      </c>
      <c r="M58" s="300"/>
    </row>
    <row r="59" spans="1:13" ht="45.75" customHeight="1">
      <c r="A59" s="132">
        <v>32</v>
      </c>
      <c r="B59" s="295" t="s">
        <v>750</v>
      </c>
      <c r="C59" s="365" t="s">
        <v>386</v>
      </c>
      <c r="D59" s="296" t="s">
        <v>397</v>
      </c>
      <c r="E59" s="297"/>
      <c r="F59" s="297"/>
      <c r="G59" s="297"/>
      <c r="H59" s="298"/>
      <c r="I59" s="299">
        <f>0.14*2</f>
        <v>0.28000000000000003</v>
      </c>
      <c r="J59" s="305" t="s">
        <v>387</v>
      </c>
      <c r="K59" s="308" t="s">
        <v>398</v>
      </c>
      <c r="L59" s="295" t="s">
        <v>761</v>
      </c>
      <c r="M59" s="300"/>
    </row>
    <row r="60" spans="1:13">
      <c r="A60" s="132"/>
      <c r="B60" s="138"/>
      <c r="C60" s="138"/>
      <c r="D60" s="138"/>
      <c r="E60" s="139" t="s">
        <v>337</v>
      </c>
      <c r="F60" s="138">
        <f>SUM(F52:F54)</f>
        <v>0</v>
      </c>
      <c r="G60" s="138">
        <f>SUM(G52:G54)</f>
        <v>0</v>
      </c>
      <c r="H60" s="257">
        <f>SUM(H28:H56)</f>
        <v>14.459999999999999</v>
      </c>
      <c r="I60" s="138">
        <f>SUM(I28:I59)</f>
        <v>6.0180000000000007</v>
      </c>
      <c r="J60" s="138"/>
      <c r="K60" s="138"/>
      <c r="L60" s="138"/>
      <c r="M60" s="138"/>
    </row>
    <row r="62" spans="1:13">
      <c r="I62" s="368"/>
    </row>
    <row r="64" spans="1:13">
      <c r="B64" s="150" t="s">
        <v>426</v>
      </c>
      <c r="C64" s="6"/>
      <c r="D64" s="146"/>
      <c r="F64" s="148" t="s">
        <v>667</v>
      </c>
      <c r="G64" s="192"/>
      <c r="H64" s="192"/>
      <c r="I64" s="192"/>
      <c r="J64" s="146"/>
    </row>
    <row r="65" spans="2:10" ht="19.5">
      <c r="B65"/>
      <c r="C65" s="147" t="s">
        <v>345</v>
      </c>
      <c r="D65" s="146"/>
      <c r="E65" s="192"/>
      <c r="F65" s="149" t="s">
        <v>344</v>
      </c>
      <c r="G65" s="149"/>
      <c r="H65" s="149"/>
      <c r="I65" s="149"/>
      <c r="J65" s="274"/>
    </row>
    <row r="66" spans="2:10" ht="19.5">
      <c r="J66" s="274"/>
    </row>
    <row r="67" spans="2:10">
      <c r="J67" s="275"/>
    </row>
  </sheetData>
  <mergeCells count="40">
    <mergeCell ref="L1:M1"/>
    <mergeCell ref="B2:H2"/>
    <mergeCell ref="B4:E4"/>
    <mergeCell ref="B5:E5"/>
    <mergeCell ref="F4:I4"/>
    <mergeCell ref="F5:I5"/>
    <mergeCell ref="B6:E6"/>
    <mergeCell ref="B7:E7"/>
    <mergeCell ref="B8:E8"/>
    <mergeCell ref="F6:I6"/>
    <mergeCell ref="H1:I1"/>
    <mergeCell ref="F7:I7"/>
    <mergeCell ref="F8:I8"/>
    <mergeCell ref="A14:A15"/>
    <mergeCell ref="B14:B15"/>
    <mergeCell ref="C14:C15"/>
    <mergeCell ref="D14:D15"/>
    <mergeCell ref="E14:E15"/>
    <mergeCell ref="A24:A26"/>
    <mergeCell ref="B24:B26"/>
    <mergeCell ref="C24:C26"/>
    <mergeCell ref="D24:D26"/>
    <mergeCell ref="E24:E26"/>
    <mergeCell ref="M25:M26"/>
    <mergeCell ref="K28:K40"/>
    <mergeCell ref="L28:L40"/>
    <mergeCell ref="F10:I10"/>
    <mergeCell ref="J24:M24"/>
    <mergeCell ref="F14:I14"/>
    <mergeCell ref="B22:I22"/>
    <mergeCell ref="F24:I25"/>
    <mergeCell ref="J25:J26"/>
    <mergeCell ref="K25:K26"/>
    <mergeCell ref="L25:L26"/>
    <mergeCell ref="K41:K54"/>
    <mergeCell ref="L41:L54"/>
    <mergeCell ref="F9:I9"/>
    <mergeCell ref="B9:E9"/>
    <mergeCell ref="B10:E10"/>
    <mergeCell ref="B12:I12"/>
  </mergeCells>
  <hyperlinks>
    <hyperlink ref="F9" r:id="rId1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31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F45"/>
  <sheetViews>
    <sheetView view="pageBreakPreview" topLeftCell="A13" zoomScale="60" zoomScaleNormal="100" workbookViewId="0">
      <selection activeCell="B25" sqref="B25:C25"/>
    </sheetView>
  </sheetViews>
  <sheetFormatPr defaultRowHeight="15"/>
  <cols>
    <col min="1" max="1" width="61.85546875" customWidth="1"/>
    <col min="2" max="3" width="35" customWidth="1"/>
  </cols>
  <sheetData>
    <row r="1" spans="1:3" ht="18.75">
      <c r="A1" s="458" t="s">
        <v>455</v>
      </c>
      <c r="B1" s="458"/>
      <c r="C1" s="458"/>
    </row>
    <row r="2" spans="1:3" ht="22.5">
      <c r="A2" s="448"/>
      <c r="B2" s="448"/>
      <c r="C2" s="448"/>
    </row>
    <row r="3" spans="1:3" ht="54.75" customHeight="1">
      <c r="A3" s="178" t="s">
        <v>456</v>
      </c>
      <c r="B3" s="449" t="s">
        <v>497</v>
      </c>
      <c r="C3" s="449"/>
    </row>
    <row r="4" spans="1:3" ht="16.5">
      <c r="A4" s="178" t="s">
        <v>457</v>
      </c>
      <c r="B4" s="452" t="s">
        <v>244</v>
      </c>
      <c r="C4" s="453"/>
    </row>
    <row r="5" spans="1:3" ht="28.5" customHeight="1">
      <c r="A5" s="179" t="s">
        <v>458</v>
      </c>
      <c r="B5" s="459">
        <v>43080</v>
      </c>
      <c r="C5" s="460"/>
    </row>
    <row r="6" spans="1:3" ht="48" customHeight="1">
      <c r="A6" s="179" t="s">
        <v>459</v>
      </c>
      <c r="B6" s="452" t="s">
        <v>460</v>
      </c>
      <c r="C6" s="453"/>
    </row>
    <row r="7" spans="1:3" ht="26.25" customHeight="1">
      <c r="A7" s="178" t="s">
        <v>461</v>
      </c>
      <c r="B7" s="464">
        <v>1173668062655</v>
      </c>
      <c r="C7" s="465"/>
    </row>
    <row r="8" spans="1:3" ht="16.5">
      <c r="A8" s="178" t="s">
        <v>462</v>
      </c>
      <c r="B8" s="444" t="s">
        <v>498</v>
      </c>
      <c r="C8" s="445"/>
    </row>
    <row r="9" spans="1:3" ht="56.25" customHeight="1">
      <c r="A9" s="178" t="s">
        <v>463</v>
      </c>
      <c r="B9" s="469" t="s">
        <v>499</v>
      </c>
      <c r="C9" s="470"/>
    </row>
    <row r="10" spans="1:3" ht="59.25" customHeight="1">
      <c r="A10" s="178" t="s">
        <v>464</v>
      </c>
      <c r="B10" s="452" t="s">
        <v>465</v>
      </c>
      <c r="C10" s="453"/>
    </row>
    <row r="11" spans="1:3" ht="36.75" customHeight="1">
      <c r="A11" s="179" t="s">
        <v>466</v>
      </c>
      <c r="B11" s="444" t="s">
        <v>494</v>
      </c>
      <c r="C11" s="445"/>
    </row>
    <row r="12" spans="1:3" ht="28.5" customHeight="1">
      <c r="A12" s="188" t="s">
        <v>467</v>
      </c>
      <c r="B12" s="466" t="s">
        <v>468</v>
      </c>
      <c r="C12" s="466"/>
    </row>
    <row r="13" spans="1:3" ht="32.25" customHeight="1">
      <c r="A13" s="188" t="s">
        <v>469</v>
      </c>
      <c r="B13" s="467" t="s">
        <v>280</v>
      </c>
      <c r="C13" s="468"/>
    </row>
    <row r="14" spans="1:3" ht="35.25" customHeight="1">
      <c r="A14" s="179" t="s">
        <v>470</v>
      </c>
      <c r="B14" s="444">
        <v>2023</v>
      </c>
      <c r="C14" s="445"/>
    </row>
    <row r="15" spans="1:3" ht="46.5" customHeight="1">
      <c r="A15" s="179" t="s">
        <v>471</v>
      </c>
      <c r="B15" s="444" t="s">
        <v>280</v>
      </c>
      <c r="C15" s="445"/>
    </row>
    <row r="16" spans="1:3" ht="16.5">
      <c r="A16" s="461" t="s">
        <v>741</v>
      </c>
      <c r="B16" s="462"/>
      <c r="C16" s="463"/>
    </row>
    <row r="17" spans="1:6" ht="16.5">
      <c r="A17" s="178" t="s">
        <v>472</v>
      </c>
      <c r="B17" s="456"/>
      <c r="C17" s="457"/>
    </row>
    <row r="18" spans="1:6" ht="16.5">
      <c r="A18" s="178" t="s">
        <v>473</v>
      </c>
      <c r="B18" s="456"/>
      <c r="C18" s="457"/>
    </row>
    <row r="19" spans="1:6" ht="16.5">
      <c r="A19" s="178" t="s">
        <v>474</v>
      </c>
      <c r="B19" s="450">
        <f>'информ о ТСО'!H60</f>
        <v>14.459999999999999</v>
      </c>
      <c r="C19" s="451"/>
      <c r="F19" s="364">
        <f>B19+B20</f>
        <v>20.478000000000002</v>
      </c>
    </row>
    <row r="20" spans="1:6" ht="16.5">
      <c r="A20" s="178" t="s">
        <v>475</v>
      </c>
      <c r="B20" s="450">
        <f>'информ о ТСО'!I60</f>
        <v>6.0180000000000007</v>
      </c>
      <c r="C20" s="451"/>
    </row>
    <row r="21" spans="1:6" ht="66" customHeight="1">
      <c r="A21" s="179" t="s">
        <v>476</v>
      </c>
      <c r="B21" s="452"/>
      <c r="C21" s="453"/>
    </row>
    <row r="22" spans="1:6" ht="16.5">
      <c r="A22" s="178" t="s">
        <v>477</v>
      </c>
      <c r="B22" s="454">
        <f>'информ о ТСО'!E20</f>
        <v>15.2</v>
      </c>
      <c r="C22" s="455"/>
    </row>
    <row r="23" spans="1:6" ht="16.5">
      <c r="A23" s="178" t="s">
        <v>478</v>
      </c>
      <c r="B23" s="442">
        <f>'т. 1.5.'!P7</f>
        <v>4.1838337646962556</v>
      </c>
      <c r="C23" s="443"/>
      <c r="D23" s="261" t="s">
        <v>656</v>
      </c>
    </row>
    <row r="24" spans="1:6" ht="36" customHeight="1">
      <c r="A24" s="179" t="s">
        <v>479</v>
      </c>
      <c r="B24" s="442">
        <f>'т. 1.5.'!P20</f>
        <v>3.9499574572497349</v>
      </c>
      <c r="C24" s="443"/>
    </row>
    <row r="25" spans="1:6" ht="40.5" customHeight="1">
      <c r="A25" s="179" t="s">
        <v>480</v>
      </c>
      <c r="B25" s="454">
        <v>55</v>
      </c>
      <c r="C25" s="455"/>
      <c r="D25" t="s">
        <v>656</v>
      </c>
    </row>
    <row r="26" spans="1:6" ht="54.75" customHeight="1">
      <c r="A26" s="179" t="s">
        <v>481</v>
      </c>
      <c r="B26" s="444"/>
      <c r="C26" s="445"/>
    </row>
    <row r="27" spans="1:6" ht="31.5" customHeight="1">
      <c r="A27" s="179" t="s">
        <v>495</v>
      </c>
      <c r="B27" s="446">
        <v>0</v>
      </c>
      <c r="C27" s="447"/>
    </row>
    <row r="28" spans="1:6" ht="49.5">
      <c r="A28" s="179" t="s">
        <v>496</v>
      </c>
      <c r="B28" s="446">
        <v>0</v>
      </c>
      <c r="C28" s="447"/>
    </row>
    <row r="29" spans="1:6" ht="50.25" customHeight="1">
      <c r="A29" s="179" t="s">
        <v>482</v>
      </c>
      <c r="B29" s="446">
        <v>0</v>
      </c>
      <c r="C29" s="447"/>
    </row>
    <row r="30" spans="1:6" ht="66">
      <c r="A30" s="180" t="s">
        <v>731</v>
      </c>
      <c r="B30" s="291">
        <f>'т. 1.24.'!D22</f>
        <v>662390.8225051054</v>
      </c>
      <c r="C30" s="291">
        <f>B30</f>
        <v>662390.8225051054</v>
      </c>
    </row>
    <row r="31" spans="1:6" ht="28.5" customHeight="1">
      <c r="A31" s="179" t="s">
        <v>483</v>
      </c>
      <c r="B31" s="291">
        <f>'т. 1.25.'!D37</f>
        <v>207.79584788213194</v>
      </c>
      <c r="C31" s="291">
        <f t="shared" ref="C31:C32" si="0">B31</f>
        <v>207.79584788213194</v>
      </c>
    </row>
    <row r="32" spans="1:6" ht="47.25" customHeight="1">
      <c r="A32" s="179" t="s">
        <v>503</v>
      </c>
      <c r="B32" s="291">
        <f>'т. 1.24.'!D27</f>
        <v>1719.7221259366593</v>
      </c>
      <c r="C32" s="291">
        <f t="shared" si="0"/>
        <v>1719.7221259366593</v>
      </c>
      <c r="E32" s="266"/>
    </row>
    <row r="33" spans="1:3" ht="54" customHeight="1">
      <c r="A33" s="179" t="s">
        <v>500</v>
      </c>
      <c r="B33" s="444" t="s">
        <v>501</v>
      </c>
      <c r="C33" s="445"/>
    </row>
    <row r="34" spans="1:3" ht="132">
      <c r="A34" s="181" t="s">
        <v>485</v>
      </c>
      <c r="B34" s="475" t="s">
        <v>507</v>
      </c>
      <c r="C34" s="476"/>
    </row>
    <row r="35" spans="1:3" ht="82.5">
      <c r="A35" s="179" t="s">
        <v>502</v>
      </c>
      <c r="B35" s="444" t="s">
        <v>501</v>
      </c>
      <c r="C35" s="445"/>
    </row>
    <row r="36" spans="1:3" ht="16.5">
      <c r="A36" s="182"/>
      <c r="B36" s="182"/>
      <c r="C36" s="182"/>
    </row>
    <row r="37" spans="1:3" ht="36" customHeight="1">
      <c r="A37" s="183" t="s">
        <v>343</v>
      </c>
      <c r="B37" s="184" t="s">
        <v>486</v>
      </c>
      <c r="C37" s="292" t="s">
        <v>651</v>
      </c>
    </row>
    <row r="38" spans="1:3" ht="16.5">
      <c r="A38" s="183"/>
      <c r="B38" s="189" t="s">
        <v>487</v>
      </c>
      <c r="C38" s="185" t="s">
        <v>504</v>
      </c>
    </row>
    <row r="39" spans="1:3" ht="16.5">
      <c r="A39" s="187" t="s">
        <v>488</v>
      </c>
      <c r="B39" s="471" t="s">
        <v>505</v>
      </c>
      <c r="C39" s="472"/>
    </row>
    <row r="40" spans="1:3" ht="18.75">
      <c r="A40" s="187" t="s">
        <v>489</v>
      </c>
      <c r="B40" s="473" t="s">
        <v>506</v>
      </c>
      <c r="C40" s="474"/>
    </row>
    <row r="41" spans="1:3" ht="37.5" customHeight="1">
      <c r="A41" s="183" t="s">
        <v>490</v>
      </c>
      <c r="B41" s="184" t="s">
        <v>486</v>
      </c>
      <c r="C41" s="292" t="s">
        <v>654</v>
      </c>
    </row>
    <row r="42" spans="1:3" ht="16.5">
      <c r="A42" s="183"/>
      <c r="B42" s="186" t="s">
        <v>487</v>
      </c>
      <c r="C42" s="292" t="s">
        <v>652</v>
      </c>
    </row>
    <row r="43" spans="1:3" ht="16.5">
      <c r="A43" s="187" t="s">
        <v>491</v>
      </c>
      <c r="B43" s="187"/>
      <c r="C43" s="292">
        <v>89204151686</v>
      </c>
    </row>
    <row r="44" spans="1:3" ht="16.5">
      <c r="A44" s="187" t="s">
        <v>492</v>
      </c>
      <c r="B44" s="187"/>
      <c r="C44" s="292"/>
    </row>
    <row r="45" spans="1:3" ht="16.5">
      <c r="A45" s="187" t="s">
        <v>493</v>
      </c>
      <c r="B45" s="187"/>
      <c r="C45" s="293" t="s">
        <v>653</v>
      </c>
    </row>
  </sheetData>
  <mergeCells count="34">
    <mergeCell ref="B29:C29"/>
    <mergeCell ref="B39:C39"/>
    <mergeCell ref="B40:C40"/>
    <mergeCell ref="B25:C25"/>
    <mergeCell ref="B35:C35"/>
    <mergeCell ref="B34:C34"/>
    <mergeCell ref="B33:C33"/>
    <mergeCell ref="B28:C28"/>
    <mergeCell ref="A1:C1"/>
    <mergeCell ref="B4:C4"/>
    <mergeCell ref="B5:C5"/>
    <mergeCell ref="B14:C14"/>
    <mergeCell ref="A16:C16"/>
    <mergeCell ref="B8:C8"/>
    <mergeCell ref="B6:C6"/>
    <mergeCell ref="B7:C7"/>
    <mergeCell ref="B12:C12"/>
    <mergeCell ref="B13:C13"/>
    <mergeCell ref="B9:C9"/>
    <mergeCell ref="B11:C11"/>
    <mergeCell ref="B10:C10"/>
    <mergeCell ref="B15:C15"/>
    <mergeCell ref="B23:C23"/>
    <mergeCell ref="B24:C24"/>
    <mergeCell ref="B26:C26"/>
    <mergeCell ref="B27:C27"/>
    <mergeCell ref="A2:C2"/>
    <mergeCell ref="B3:C3"/>
    <mergeCell ref="B20:C20"/>
    <mergeCell ref="B21:C21"/>
    <mergeCell ref="B22:C22"/>
    <mergeCell ref="B19:C19"/>
    <mergeCell ref="B18:C18"/>
    <mergeCell ref="B17:C17"/>
  </mergeCells>
  <hyperlinks>
    <hyperlink ref="B40" r:id="rId1" xr:uid="{00000000-0004-0000-0D00-000000000000}"/>
    <hyperlink ref="B34" r:id="rId2" xr:uid="{00000000-0004-0000-0D00-000001000000}"/>
    <hyperlink ref="C45" r:id="rId3" xr:uid="{00000000-0004-0000-0D00-000002000000}"/>
  </hyperlinks>
  <pageMargins left="0.82677165354330717" right="0.23622047244094491" top="0.74803149606299213" bottom="0.74803149606299213" header="0.31496062992125984" footer="0.31496062992125984"/>
  <pageSetup paperSize="9" scale="47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AMK45"/>
  <sheetViews>
    <sheetView tabSelected="1" topLeftCell="A16" zoomScaleNormal="100" workbookViewId="0">
      <selection activeCell="G26" sqref="G26"/>
    </sheetView>
  </sheetViews>
  <sheetFormatPr defaultColWidth="9.140625" defaultRowHeight="12.75"/>
  <cols>
    <col min="1" max="1" width="5.7109375" style="194" customWidth="1"/>
    <col min="2" max="2" width="70.42578125" style="199" customWidth="1"/>
    <col min="3" max="3" width="19.28515625" style="194" customWidth="1"/>
    <col min="4" max="4" width="27.85546875" style="194" customWidth="1"/>
    <col min="5" max="5" width="8.7109375" style="196" customWidth="1"/>
    <col min="6" max="6" width="16.42578125" style="194" customWidth="1"/>
    <col min="7" max="7" width="23.42578125" style="194" customWidth="1"/>
    <col min="8" max="1011" width="8.7109375" style="194" customWidth="1"/>
    <col min="1012" max="16384" width="9.140625" style="194"/>
  </cols>
  <sheetData>
    <row r="1" spans="1:1025" s="195" customFormat="1" ht="63.75" customHeight="1">
      <c r="A1" s="478" t="s">
        <v>726</v>
      </c>
      <c r="B1" s="478"/>
      <c r="C1" s="478"/>
      <c r="D1" s="478"/>
      <c r="E1" s="196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  <c r="IS1" s="194"/>
      <c r="IT1" s="194"/>
      <c r="IU1" s="194"/>
      <c r="IV1" s="194"/>
      <c r="IW1" s="194"/>
      <c r="IX1" s="194"/>
      <c r="IY1" s="194"/>
      <c r="IZ1" s="194"/>
      <c r="JA1" s="194"/>
      <c r="JB1" s="194"/>
      <c r="JC1" s="194"/>
      <c r="JD1" s="194"/>
      <c r="JE1" s="194"/>
      <c r="JF1" s="194"/>
      <c r="JG1" s="194"/>
      <c r="JH1" s="194"/>
      <c r="JI1" s="194"/>
      <c r="JJ1" s="194"/>
      <c r="JK1" s="194"/>
      <c r="JL1" s="194"/>
      <c r="JM1" s="194"/>
      <c r="JN1" s="194"/>
      <c r="JO1" s="194"/>
      <c r="JP1" s="194"/>
      <c r="JQ1" s="194"/>
      <c r="JR1" s="194"/>
      <c r="JS1" s="194"/>
      <c r="JT1" s="194"/>
      <c r="JU1" s="194"/>
      <c r="JV1" s="194"/>
      <c r="JW1" s="194"/>
      <c r="JX1" s="194"/>
      <c r="JY1" s="194"/>
      <c r="JZ1" s="194"/>
      <c r="KA1" s="194"/>
      <c r="KB1" s="194"/>
      <c r="KC1" s="194"/>
      <c r="KD1" s="194"/>
      <c r="KE1" s="194"/>
      <c r="KF1" s="194"/>
      <c r="KG1" s="194"/>
      <c r="KH1" s="194"/>
      <c r="KI1" s="194"/>
      <c r="KJ1" s="194"/>
      <c r="KK1" s="194"/>
      <c r="KL1" s="194"/>
      <c r="KM1" s="194"/>
      <c r="KN1" s="194"/>
      <c r="KO1" s="194"/>
      <c r="KP1" s="194"/>
      <c r="KQ1" s="194"/>
      <c r="KR1" s="194"/>
      <c r="KS1" s="194"/>
      <c r="KT1" s="194"/>
      <c r="KU1" s="194"/>
      <c r="KV1" s="194"/>
      <c r="KW1" s="194"/>
      <c r="KX1" s="194"/>
      <c r="KY1" s="194"/>
      <c r="KZ1" s="194"/>
      <c r="LA1" s="194"/>
      <c r="LB1" s="194"/>
      <c r="LC1" s="194"/>
      <c r="LD1" s="194"/>
      <c r="LE1" s="194"/>
      <c r="LF1" s="194"/>
      <c r="LG1" s="194"/>
      <c r="LH1" s="194"/>
      <c r="LI1" s="194"/>
      <c r="LJ1" s="194"/>
      <c r="LK1" s="194"/>
      <c r="LL1" s="194"/>
      <c r="LM1" s="194"/>
      <c r="LN1" s="194"/>
      <c r="LO1" s="194"/>
      <c r="LP1" s="194"/>
      <c r="LQ1" s="194"/>
      <c r="LR1" s="194"/>
      <c r="LS1" s="194"/>
      <c r="LT1" s="194"/>
      <c r="LU1" s="194"/>
      <c r="LV1" s="194"/>
      <c r="LW1" s="194"/>
      <c r="LX1" s="194"/>
      <c r="LY1" s="194"/>
      <c r="LZ1" s="194"/>
      <c r="MA1" s="194"/>
      <c r="MB1" s="194"/>
      <c r="MC1" s="194"/>
      <c r="MD1" s="194"/>
      <c r="ME1" s="194"/>
      <c r="MF1" s="194"/>
      <c r="MG1" s="194"/>
      <c r="MH1" s="194"/>
      <c r="MI1" s="194"/>
      <c r="MJ1" s="194"/>
      <c r="MK1" s="194"/>
      <c r="ML1" s="194"/>
      <c r="MM1" s="194"/>
      <c r="MN1" s="194"/>
      <c r="MO1" s="194"/>
      <c r="MP1" s="194"/>
      <c r="MQ1" s="194"/>
      <c r="MR1" s="194"/>
      <c r="MS1" s="194"/>
      <c r="MT1" s="194"/>
      <c r="MU1" s="194"/>
      <c r="MV1" s="194"/>
      <c r="MW1" s="194"/>
      <c r="MX1" s="194"/>
      <c r="MY1" s="194"/>
      <c r="MZ1" s="194"/>
      <c r="NA1" s="194"/>
      <c r="NB1" s="194"/>
      <c r="NC1" s="194"/>
      <c r="ND1" s="194"/>
      <c r="NE1" s="194"/>
      <c r="NF1" s="194"/>
      <c r="NG1" s="194"/>
      <c r="NH1" s="194"/>
      <c r="NI1" s="194"/>
      <c r="NJ1" s="194"/>
      <c r="NK1" s="194"/>
      <c r="NL1" s="194"/>
      <c r="NM1" s="194"/>
      <c r="NN1" s="194"/>
      <c r="NO1" s="194"/>
      <c r="NP1" s="194"/>
      <c r="NQ1" s="194"/>
      <c r="NR1" s="194"/>
      <c r="NS1" s="194"/>
      <c r="NT1" s="194"/>
      <c r="NU1" s="194"/>
      <c r="NV1" s="194"/>
      <c r="NW1" s="194"/>
      <c r="NX1" s="194"/>
      <c r="NY1" s="194"/>
      <c r="NZ1" s="194"/>
      <c r="OA1" s="194"/>
      <c r="OB1" s="194"/>
      <c r="OC1" s="194"/>
      <c r="OD1" s="194"/>
      <c r="OE1" s="194"/>
      <c r="OF1" s="194"/>
      <c r="OG1" s="194"/>
      <c r="OH1" s="194"/>
      <c r="OI1" s="194"/>
      <c r="OJ1" s="194"/>
      <c r="OK1" s="194"/>
      <c r="OL1" s="194"/>
      <c r="OM1" s="194"/>
      <c r="ON1" s="194"/>
      <c r="OO1" s="194"/>
      <c r="OP1" s="194"/>
      <c r="OQ1" s="194"/>
      <c r="OR1" s="194"/>
      <c r="OS1" s="194"/>
      <c r="OT1" s="194"/>
      <c r="OU1" s="194"/>
      <c r="OV1" s="194"/>
      <c r="OW1" s="194"/>
      <c r="OX1" s="194"/>
      <c r="OY1" s="194"/>
      <c r="OZ1" s="194"/>
      <c r="PA1" s="194"/>
      <c r="PB1" s="194"/>
      <c r="PC1" s="194"/>
      <c r="PD1" s="194"/>
      <c r="PE1" s="194"/>
      <c r="PF1" s="194"/>
      <c r="PG1" s="194"/>
      <c r="PH1" s="194"/>
      <c r="PI1" s="194"/>
      <c r="PJ1" s="194"/>
      <c r="PK1" s="194"/>
      <c r="PL1" s="194"/>
      <c r="PM1" s="194"/>
      <c r="PN1" s="194"/>
      <c r="PO1" s="194"/>
      <c r="PP1" s="194"/>
      <c r="PQ1" s="194"/>
      <c r="PR1" s="194"/>
      <c r="PS1" s="194"/>
      <c r="PT1" s="194"/>
      <c r="PU1" s="194"/>
      <c r="PV1" s="194"/>
      <c r="PW1" s="194"/>
      <c r="PX1" s="194"/>
      <c r="PY1" s="194"/>
      <c r="PZ1" s="194"/>
      <c r="QA1" s="194"/>
      <c r="QB1" s="194"/>
      <c r="QC1" s="194"/>
      <c r="QD1" s="194"/>
      <c r="QE1" s="194"/>
      <c r="QF1" s="194"/>
      <c r="QG1" s="194"/>
      <c r="QH1" s="194"/>
      <c r="QI1" s="194"/>
      <c r="QJ1" s="194"/>
      <c r="QK1" s="194"/>
      <c r="QL1" s="194"/>
      <c r="QM1" s="194"/>
      <c r="QN1" s="194"/>
      <c r="QO1" s="194"/>
      <c r="QP1" s="194"/>
      <c r="QQ1" s="194"/>
      <c r="QR1" s="194"/>
      <c r="QS1" s="194"/>
      <c r="QT1" s="194"/>
      <c r="QU1" s="194"/>
      <c r="QV1" s="194"/>
      <c r="QW1" s="194"/>
      <c r="QX1" s="194"/>
      <c r="QY1" s="194"/>
      <c r="QZ1" s="194"/>
      <c r="RA1" s="194"/>
      <c r="RB1" s="194"/>
      <c r="RC1" s="194"/>
      <c r="RD1" s="194"/>
      <c r="RE1" s="194"/>
      <c r="RF1" s="194"/>
      <c r="RG1" s="194"/>
      <c r="RH1" s="194"/>
      <c r="RI1" s="194"/>
      <c r="RJ1" s="194"/>
      <c r="RK1" s="194"/>
      <c r="RL1" s="194"/>
      <c r="RM1" s="194"/>
      <c r="RN1" s="194"/>
      <c r="RO1" s="194"/>
      <c r="RP1" s="194"/>
      <c r="RQ1" s="194"/>
      <c r="RR1" s="194"/>
      <c r="RS1" s="194"/>
      <c r="RT1" s="194"/>
      <c r="RU1" s="194"/>
      <c r="RV1" s="194"/>
      <c r="RW1" s="194"/>
      <c r="RX1" s="194"/>
      <c r="RY1" s="194"/>
      <c r="RZ1" s="194"/>
      <c r="SA1" s="194"/>
      <c r="SB1" s="194"/>
      <c r="SC1" s="194"/>
      <c r="SD1" s="194"/>
      <c r="SE1" s="194"/>
      <c r="SF1" s="194"/>
      <c r="SG1" s="194"/>
      <c r="SH1" s="194"/>
      <c r="SI1" s="194"/>
      <c r="SJ1" s="194"/>
      <c r="SK1" s="194"/>
      <c r="SL1" s="194"/>
      <c r="SM1" s="194"/>
      <c r="SN1" s="194"/>
      <c r="SO1" s="194"/>
      <c r="SP1" s="194"/>
      <c r="SQ1" s="194"/>
      <c r="SR1" s="194"/>
      <c r="SS1" s="194"/>
      <c r="ST1" s="194"/>
      <c r="SU1" s="194"/>
      <c r="SV1" s="194"/>
      <c r="SW1" s="194"/>
      <c r="SX1" s="194"/>
      <c r="SY1" s="194"/>
      <c r="SZ1" s="194"/>
      <c r="TA1" s="194"/>
      <c r="TB1" s="194"/>
      <c r="TC1" s="194"/>
      <c r="TD1" s="194"/>
      <c r="TE1" s="194"/>
      <c r="TF1" s="194"/>
      <c r="TG1" s="194"/>
      <c r="TH1" s="194"/>
      <c r="TI1" s="194"/>
      <c r="TJ1" s="194"/>
      <c r="TK1" s="194"/>
      <c r="TL1" s="194"/>
      <c r="TM1" s="194"/>
      <c r="TN1" s="194"/>
      <c r="TO1" s="194"/>
      <c r="TP1" s="194"/>
      <c r="TQ1" s="194"/>
      <c r="TR1" s="194"/>
      <c r="TS1" s="194"/>
      <c r="TT1" s="194"/>
      <c r="TU1" s="194"/>
      <c r="TV1" s="194"/>
      <c r="TW1" s="194"/>
      <c r="TX1" s="194"/>
      <c r="TY1" s="194"/>
      <c r="TZ1" s="194"/>
      <c r="UA1" s="194"/>
      <c r="UB1" s="194"/>
      <c r="UC1" s="194"/>
      <c r="UD1" s="194"/>
      <c r="UE1" s="194"/>
      <c r="UF1" s="194"/>
      <c r="UG1" s="194"/>
      <c r="UH1" s="194"/>
      <c r="UI1" s="194"/>
      <c r="UJ1" s="194"/>
      <c r="UK1" s="194"/>
      <c r="UL1" s="194"/>
      <c r="UM1" s="194"/>
      <c r="UN1" s="194"/>
      <c r="UO1" s="194"/>
      <c r="UP1" s="194"/>
      <c r="UQ1" s="194"/>
      <c r="UR1" s="194"/>
      <c r="US1" s="194"/>
      <c r="UT1" s="194"/>
      <c r="UU1" s="194"/>
      <c r="UV1" s="194"/>
      <c r="UW1" s="194"/>
      <c r="UX1" s="194"/>
      <c r="UY1" s="194"/>
      <c r="UZ1" s="194"/>
      <c r="VA1" s="194"/>
      <c r="VB1" s="194"/>
      <c r="VC1" s="194"/>
      <c r="VD1" s="194"/>
      <c r="VE1" s="194"/>
      <c r="VF1" s="194"/>
      <c r="VG1" s="194"/>
      <c r="VH1" s="194"/>
      <c r="VI1" s="194"/>
      <c r="VJ1" s="194"/>
      <c r="VK1" s="194"/>
      <c r="VL1" s="194"/>
      <c r="VM1" s="194"/>
      <c r="VN1" s="194"/>
      <c r="VO1" s="194"/>
      <c r="VP1" s="194"/>
      <c r="VQ1" s="194"/>
      <c r="VR1" s="194"/>
      <c r="VS1" s="194"/>
      <c r="VT1" s="194"/>
      <c r="VU1" s="194"/>
      <c r="VV1" s="194"/>
      <c r="VW1" s="194"/>
      <c r="VX1" s="194"/>
      <c r="VY1" s="194"/>
      <c r="VZ1" s="194"/>
      <c r="WA1" s="194"/>
      <c r="WB1" s="194"/>
      <c r="WC1" s="194"/>
      <c r="WD1" s="194"/>
      <c r="WE1" s="194"/>
      <c r="WF1" s="194"/>
      <c r="WG1" s="194"/>
      <c r="WH1" s="194"/>
      <c r="WI1" s="194"/>
      <c r="WJ1" s="194"/>
      <c r="WK1" s="194"/>
      <c r="WL1" s="194"/>
      <c r="WM1" s="194"/>
      <c r="WN1" s="194"/>
      <c r="WO1" s="194"/>
      <c r="WP1" s="194"/>
      <c r="WQ1" s="194"/>
      <c r="WR1" s="194"/>
      <c r="WS1" s="194"/>
      <c r="WT1" s="194"/>
      <c r="WU1" s="194"/>
      <c r="WV1" s="194"/>
      <c r="WW1" s="194"/>
      <c r="WX1" s="194"/>
      <c r="WY1" s="194"/>
      <c r="WZ1" s="194"/>
      <c r="XA1" s="194"/>
      <c r="XB1" s="194"/>
      <c r="XC1" s="194"/>
      <c r="XD1" s="194"/>
      <c r="XE1" s="194"/>
      <c r="XF1" s="194"/>
      <c r="XG1" s="194"/>
      <c r="XH1" s="194"/>
      <c r="XI1" s="194"/>
      <c r="XJ1" s="194"/>
      <c r="XK1" s="194"/>
      <c r="XL1" s="194"/>
      <c r="XM1" s="194"/>
      <c r="XN1" s="194"/>
      <c r="XO1" s="194"/>
      <c r="XP1" s="194"/>
      <c r="XQ1" s="194"/>
      <c r="XR1" s="194"/>
      <c r="XS1" s="194"/>
      <c r="XT1" s="194"/>
      <c r="XU1" s="194"/>
      <c r="XV1" s="194"/>
      <c r="XW1" s="194"/>
      <c r="XX1" s="194"/>
      <c r="XY1" s="194"/>
      <c r="XZ1" s="194"/>
      <c r="YA1" s="194"/>
      <c r="YB1" s="194"/>
      <c r="YC1" s="194"/>
      <c r="YD1" s="194"/>
      <c r="YE1" s="194"/>
      <c r="YF1" s="194"/>
      <c r="YG1" s="194"/>
      <c r="YH1" s="194"/>
      <c r="YI1" s="194"/>
      <c r="YJ1" s="194"/>
      <c r="YK1" s="194"/>
      <c r="YL1" s="194"/>
      <c r="YM1" s="194"/>
      <c r="YN1" s="194"/>
      <c r="YO1" s="194"/>
      <c r="YP1" s="194"/>
      <c r="YQ1" s="194"/>
      <c r="YR1" s="194"/>
      <c r="YS1" s="194"/>
      <c r="YT1" s="194"/>
      <c r="YU1" s="194"/>
      <c r="YV1" s="194"/>
      <c r="YW1" s="194"/>
      <c r="YX1" s="194"/>
      <c r="YY1" s="194"/>
      <c r="YZ1" s="194"/>
      <c r="ZA1" s="194"/>
      <c r="ZB1" s="194"/>
      <c r="ZC1" s="194"/>
      <c r="ZD1" s="194"/>
      <c r="ZE1" s="194"/>
      <c r="ZF1" s="194"/>
      <c r="ZG1" s="194"/>
      <c r="ZH1" s="194"/>
      <c r="ZI1" s="194"/>
      <c r="ZJ1" s="194"/>
      <c r="ZK1" s="194"/>
      <c r="ZL1" s="194"/>
      <c r="ZM1" s="194"/>
      <c r="ZN1" s="194"/>
      <c r="ZO1" s="194"/>
      <c r="ZP1" s="194"/>
      <c r="ZQ1" s="194"/>
      <c r="ZR1" s="194"/>
      <c r="ZS1" s="194"/>
      <c r="ZT1" s="194"/>
      <c r="ZU1" s="194"/>
      <c r="ZV1" s="194"/>
      <c r="ZW1" s="194"/>
      <c r="ZX1" s="194"/>
      <c r="ZY1" s="194"/>
      <c r="ZZ1" s="194"/>
      <c r="AAA1" s="194"/>
      <c r="AAB1" s="194"/>
      <c r="AAC1" s="194"/>
      <c r="AAD1" s="194"/>
      <c r="AAE1" s="194"/>
      <c r="AAF1" s="194"/>
      <c r="AAG1" s="194"/>
      <c r="AAH1" s="194"/>
      <c r="AAI1" s="194"/>
      <c r="AAJ1" s="194"/>
      <c r="AAK1" s="194"/>
      <c r="AAL1" s="194"/>
      <c r="AAM1" s="194"/>
      <c r="AAN1" s="194"/>
      <c r="AAO1" s="194"/>
      <c r="AAP1" s="194"/>
      <c r="AAQ1" s="194"/>
      <c r="AAR1" s="194"/>
      <c r="AAS1" s="194"/>
      <c r="AAT1" s="194"/>
      <c r="AAU1" s="194"/>
      <c r="AAV1" s="194"/>
      <c r="AAW1" s="194"/>
      <c r="AAX1" s="194"/>
      <c r="AAY1" s="194"/>
      <c r="AAZ1" s="194"/>
      <c r="ABA1" s="194"/>
      <c r="ABB1" s="194"/>
      <c r="ABC1" s="194"/>
      <c r="ABD1" s="194"/>
      <c r="ABE1" s="194"/>
      <c r="ABF1" s="194"/>
      <c r="ABG1" s="194"/>
      <c r="ABH1" s="194"/>
      <c r="ABI1" s="194"/>
      <c r="ABJ1" s="194"/>
      <c r="ABK1" s="194"/>
      <c r="ABL1" s="194"/>
      <c r="ABM1" s="194"/>
      <c r="ABN1" s="194"/>
      <c r="ABO1" s="194"/>
      <c r="ABP1" s="194"/>
      <c r="ABQ1" s="194"/>
      <c r="ABR1" s="194"/>
      <c r="ABS1" s="194"/>
      <c r="ABT1" s="194"/>
      <c r="ABU1" s="194"/>
      <c r="ABV1" s="194"/>
      <c r="ABW1" s="194"/>
      <c r="ABX1" s="194"/>
      <c r="ABY1" s="194"/>
      <c r="ABZ1" s="194"/>
      <c r="ACA1" s="194"/>
      <c r="ACB1" s="194"/>
      <c r="ACC1" s="194"/>
      <c r="ACD1" s="194"/>
      <c r="ACE1" s="194"/>
      <c r="ACF1" s="194"/>
      <c r="ACG1" s="194"/>
      <c r="ACH1" s="194"/>
      <c r="ACI1" s="194"/>
      <c r="ACJ1" s="194"/>
      <c r="ACK1" s="194"/>
      <c r="ACL1" s="194"/>
      <c r="ACM1" s="194"/>
      <c r="ACN1" s="194"/>
      <c r="ACO1" s="194"/>
      <c r="ACP1" s="194"/>
      <c r="ACQ1" s="194"/>
      <c r="ACR1" s="194"/>
      <c r="ACS1" s="194"/>
      <c r="ACT1" s="194"/>
      <c r="ACU1" s="194"/>
      <c r="ACV1" s="194"/>
      <c r="ACW1" s="194"/>
      <c r="ACX1" s="194"/>
      <c r="ACY1" s="194"/>
      <c r="ACZ1" s="194"/>
      <c r="ADA1" s="194"/>
      <c r="ADB1" s="194"/>
      <c r="ADC1" s="194"/>
      <c r="ADD1" s="194"/>
      <c r="ADE1" s="194"/>
      <c r="ADF1" s="194"/>
      <c r="ADG1" s="194"/>
      <c r="ADH1" s="194"/>
      <c r="ADI1" s="194"/>
      <c r="ADJ1" s="194"/>
      <c r="ADK1" s="194"/>
      <c r="ADL1" s="194"/>
      <c r="ADM1" s="194"/>
      <c r="ADN1" s="194"/>
      <c r="ADO1" s="194"/>
      <c r="ADP1" s="194"/>
      <c r="ADQ1" s="194"/>
      <c r="ADR1" s="194"/>
      <c r="ADS1" s="194"/>
      <c r="ADT1" s="194"/>
      <c r="ADU1" s="194"/>
      <c r="ADV1" s="194"/>
      <c r="ADW1" s="194"/>
      <c r="ADX1" s="194"/>
      <c r="ADY1" s="194"/>
      <c r="ADZ1" s="194"/>
      <c r="AEA1" s="194"/>
      <c r="AEB1" s="194"/>
      <c r="AEC1" s="194"/>
      <c r="AED1" s="194"/>
      <c r="AEE1" s="194"/>
      <c r="AEF1" s="194"/>
      <c r="AEG1" s="194"/>
      <c r="AEH1" s="194"/>
      <c r="AEI1" s="194"/>
      <c r="AEJ1" s="194"/>
      <c r="AEK1" s="194"/>
      <c r="AEL1" s="194"/>
      <c r="AEM1" s="194"/>
      <c r="AEN1" s="194"/>
      <c r="AEO1" s="194"/>
      <c r="AEP1" s="194"/>
      <c r="AEQ1" s="194"/>
      <c r="AER1" s="194"/>
      <c r="AES1" s="194"/>
      <c r="AET1" s="194"/>
      <c r="AEU1" s="194"/>
      <c r="AEV1" s="194"/>
      <c r="AEW1" s="194"/>
      <c r="AEX1" s="194"/>
      <c r="AEY1" s="194"/>
      <c r="AEZ1" s="194"/>
      <c r="AFA1" s="194"/>
      <c r="AFB1" s="194"/>
      <c r="AFC1" s="194"/>
      <c r="AFD1" s="194"/>
      <c r="AFE1" s="194"/>
      <c r="AFF1" s="194"/>
      <c r="AFG1" s="194"/>
      <c r="AFH1" s="194"/>
      <c r="AFI1" s="194"/>
      <c r="AFJ1" s="194"/>
      <c r="AFK1" s="194"/>
      <c r="AFL1" s="194"/>
      <c r="AFM1" s="194"/>
      <c r="AFN1" s="194"/>
      <c r="AFO1" s="194"/>
      <c r="AFP1" s="194"/>
      <c r="AFQ1" s="194"/>
      <c r="AFR1" s="194"/>
      <c r="AFS1" s="194"/>
      <c r="AFT1" s="194"/>
      <c r="AFU1" s="194"/>
      <c r="AFV1" s="194"/>
      <c r="AFW1" s="194"/>
      <c r="AFX1" s="194"/>
      <c r="AFY1" s="194"/>
      <c r="AFZ1" s="194"/>
      <c r="AGA1" s="194"/>
      <c r="AGB1" s="194"/>
      <c r="AGC1" s="194"/>
      <c r="AGD1" s="194"/>
      <c r="AGE1" s="194"/>
      <c r="AGF1" s="194"/>
      <c r="AGG1" s="194"/>
      <c r="AGH1" s="194"/>
      <c r="AGI1" s="194"/>
      <c r="AGJ1" s="194"/>
      <c r="AGK1" s="194"/>
      <c r="AGL1" s="194"/>
      <c r="AGM1" s="194"/>
      <c r="AGN1" s="194"/>
      <c r="AGO1" s="194"/>
      <c r="AGP1" s="194"/>
      <c r="AGQ1" s="194"/>
      <c r="AGR1" s="194"/>
      <c r="AGS1" s="194"/>
      <c r="AGT1" s="194"/>
      <c r="AGU1" s="194"/>
      <c r="AGV1" s="194"/>
      <c r="AGW1" s="194"/>
      <c r="AGX1" s="194"/>
      <c r="AGY1" s="194"/>
      <c r="AGZ1" s="194"/>
      <c r="AHA1" s="194"/>
      <c r="AHB1" s="194"/>
      <c r="AHC1" s="194"/>
      <c r="AHD1" s="194"/>
      <c r="AHE1" s="194"/>
      <c r="AHF1" s="194"/>
      <c r="AHG1" s="194"/>
      <c r="AHH1" s="194"/>
      <c r="AHI1" s="194"/>
      <c r="AHJ1" s="194"/>
      <c r="AHK1" s="194"/>
      <c r="AHL1" s="194"/>
      <c r="AHM1" s="194"/>
      <c r="AHN1" s="194"/>
      <c r="AHO1" s="194"/>
      <c r="AHP1" s="194"/>
      <c r="AHQ1" s="194"/>
      <c r="AHR1" s="194"/>
      <c r="AHS1" s="194"/>
      <c r="AHT1" s="194"/>
      <c r="AHU1" s="194"/>
      <c r="AHV1" s="194"/>
      <c r="AHW1" s="194"/>
      <c r="AHX1" s="194"/>
      <c r="AHY1" s="194"/>
      <c r="AHZ1" s="194"/>
      <c r="AIA1" s="194"/>
      <c r="AIB1" s="194"/>
      <c r="AIC1" s="194"/>
      <c r="AID1" s="194"/>
      <c r="AIE1" s="194"/>
      <c r="AIF1" s="194"/>
      <c r="AIG1" s="194"/>
      <c r="AIH1" s="194"/>
      <c r="AII1" s="194"/>
      <c r="AIJ1" s="194"/>
      <c r="AIK1" s="194"/>
      <c r="AIL1" s="194"/>
      <c r="AIM1" s="194"/>
      <c r="AIN1" s="194"/>
      <c r="AIO1" s="194"/>
      <c r="AIP1" s="194"/>
      <c r="AIQ1" s="194"/>
      <c r="AIR1" s="194"/>
      <c r="AIS1" s="194"/>
      <c r="AIT1" s="194"/>
      <c r="AIU1" s="194"/>
      <c r="AIV1" s="194"/>
      <c r="AIW1" s="194"/>
      <c r="AIX1" s="194"/>
      <c r="AIY1" s="194"/>
      <c r="AIZ1" s="194"/>
      <c r="AJA1" s="194"/>
      <c r="AJB1" s="194"/>
      <c r="AJC1" s="194"/>
      <c r="AJD1" s="194"/>
      <c r="AJE1" s="194"/>
      <c r="AJF1" s="194"/>
      <c r="AJG1" s="194"/>
      <c r="AJH1" s="194"/>
      <c r="AJI1" s="194"/>
      <c r="AJJ1" s="194"/>
      <c r="AJK1" s="194"/>
      <c r="AJL1" s="194"/>
      <c r="AJM1" s="194"/>
      <c r="AJN1" s="194"/>
      <c r="AJO1" s="194"/>
      <c r="AJP1" s="194"/>
      <c r="AJQ1" s="194"/>
      <c r="AJR1" s="194"/>
      <c r="AJS1" s="194"/>
      <c r="AJT1" s="194"/>
      <c r="AJU1" s="194"/>
      <c r="AJV1" s="194"/>
      <c r="AJW1" s="194"/>
      <c r="AJX1" s="194"/>
      <c r="AJY1" s="194"/>
      <c r="AJZ1" s="194"/>
      <c r="AKA1" s="194"/>
      <c r="AKB1" s="194"/>
      <c r="AKC1" s="194"/>
      <c r="AKD1" s="194"/>
      <c r="AKE1" s="194"/>
      <c r="AKF1" s="194"/>
      <c r="AKG1" s="194"/>
      <c r="AKH1" s="194"/>
      <c r="AKI1" s="194"/>
      <c r="AKJ1" s="194"/>
      <c r="AKK1" s="194"/>
      <c r="AKL1" s="194"/>
      <c r="AKM1" s="194"/>
      <c r="AKN1" s="194"/>
      <c r="AKO1" s="194"/>
      <c r="AKP1" s="194"/>
      <c r="AKQ1" s="194"/>
      <c r="AKR1" s="194"/>
      <c r="AKS1" s="194"/>
      <c r="AKT1" s="194"/>
      <c r="AKU1" s="194"/>
      <c r="AKV1" s="194"/>
      <c r="AKW1" s="194"/>
      <c r="AKX1" s="194"/>
      <c r="AKY1" s="194"/>
      <c r="AKZ1" s="194"/>
      <c r="ALA1" s="194"/>
      <c r="ALB1" s="194"/>
      <c r="ALC1" s="194"/>
      <c r="ALD1" s="194"/>
      <c r="ALE1" s="194"/>
      <c r="ALF1" s="194"/>
      <c r="ALG1" s="194"/>
      <c r="ALH1" s="194"/>
      <c r="ALI1" s="194"/>
      <c r="ALJ1" s="194"/>
      <c r="ALK1" s="194"/>
      <c r="ALL1" s="194"/>
      <c r="ALM1" s="194"/>
      <c r="ALN1" s="194"/>
      <c r="ALO1" s="194"/>
      <c r="ALP1" s="194"/>
      <c r="ALQ1" s="194"/>
      <c r="ALR1" s="194"/>
      <c r="ALS1" s="194"/>
      <c r="ALT1" s="194"/>
      <c r="ALU1" s="194"/>
      <c r="ALV1" s="194"/>
      <c r="ALW1" s="194"/>
      <c r="ALX1" s="194"/>
      <c r="ALY1" s="194"/>
      <c r="ALZ1" s="194"/>
      <c r="AMA1" s="194"/>
      <c r="AMB1" s="194"/>
      <c r="AMC1" s="194"/>
      <c r="AMD1" s="194"/>
      <c r="AME1" s="194"/>
      <c r="AMF1" s="194"/>
      <c r="AMG1" s="194"/>
      <c r="AMH1" s="194"/>
      <c r="AMI1" s="194"/>
      <c r="AMJ1" s="194"/>
      <c r="AMK1" s="194"/>
    </row>
    <row r="2" spans="1:1025" s="195" customFormat="1" ht="16.5" customHeight="1">
      <c r="A2" s="480"/>
      <c r="B2" s="480"/>
      <c r="C2" s="480"/>
      <c r="D2" s="480"/>
      <c r="E2" s="196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  <c r="IV2" s="194"/>
      <c r="IW2" s="194"/>
      <c r="IX2" s="194"/>
      <c r="IY2" s="194"/>
      <c r="IZ2" s="194"/>
      <c r="JA2" s="194"/>
      <c r="JB2" s="194"/>
      <c r="JC2" s="194"/>
      <c r="JD2" s="194"/>
      <c r="JE2" s="194"/>
      <c r="JF2" s="194"/>
      <c r="JG2" s="194"/>
      <c r="JH2" s="194"/>
      <c r="JI2" s="194"/>
      <c r="JJ2" s="194"/>
      <c r="JK2" s="194"/>
      <c r="JL2" s="194"/>
      <c r="JM2" s="194"/>
      <c r="JN2" s="194"/>
      <c r="JO2" s="194"/>
      <c r="JP2" s="194"/>
      <c r="JQ2" s="194"/>
      <c r="JR2" s="194"/>
      <c r="JS2" s="194"/>
      <c r="JT2" s="194"/>
      <c r="JU2" s="194"/>
      <c r="JV2" s="194"/>
      <c r="JW2" s="194"/>
      <c r="JX2" s="194"/>
      <c r="JY2" s="194"/>
      <c r="JZ2" s="194"/>
      <c r="KA2" s="194"/>
      <c r="KB2" s="194"/>
      <c r="KC2" s="194"/>
      <c r="KD2" s="194"/>
      <c r="KE2" s="194"/>
      <c r="KF2" s="194"/>
      <c r="KG2" s="194"/>
      <c r="KH2" s="194"/>
      <c r="KI2" s="194"/>
      <c r="KJ2" s="194"/>
      <c r="KK2" s="194"/>
      <c r="KL2" s="194"/>
      <c r="KM2" s="194"/>
      <c r="KN2" s="194"/>
      <c r="KO2" s="194"/>
      <c r="KP2" s="194"/>
      <c r="KQ2" s="194"/>
      <c r="KR2" s="194"/>
      <c r="KS2" s="194"/>
      <c r="KT2" s="194"/>
      <c r="KU2" s="194"/>
      <c r="KV2" s="194"/>
      <c r="KW2" s="194"/>
      <c r="KX2" s="194"/>
      <c r="KY2" s="194"/>
      <c r="KZ2" s="194"/>
      <c r="LA2" s="194"/>
      <c r="LB2" s="194"/>
      <c r="LC2" s="194"/>
      <c r="LD2" s="194"/>
      <c r="LE2" s="194"/>
      <c r="LF2" s="194"/>
      <c r="LG2" s="194"/>
      <c r="LH2" s="194"/>
      <c r="LI2" s="194"/>
      <c r="LJ2" s="194"/>
      <c r="LK2" s="194"/>
      <c r="LL2" s="194"/>
      <c r="LM2" s="194"/>
      <c r="LN2" s="194"/>
      <c r="LO2" s="194"/>
      <c r="LP2" s="194"/>
      <c r="LQ2" s="194"/>
      <c r="LR2" s="194"/>
      <c r="LS2" s="194"/>
      <c r="LT2" s="194"/>
      <c r="LU2" s="194"/>
      <c r="LV2" s="194"/>
      <c r="LW2" s="194"/>
      <c r="LX2" s="194"/>
      <c r="LY2" s="194"/>
      <c r="LZ2" s="194"/>
      <c r="MA2" s="194"/>
      <c r="MB2" s="194"/>
      <c r="MC2" s="194"/>
      <c r="MD2" s="194"/>
      <c r="ME2" s="194"/>
      <c r="MF2" s="194"/>
      <c r="MG2" s="194"/>
      <c r="MH2" s="194"/>
      <c r="MI2" s="194"/>
      <c r="MJ2" s="194"/>
      <c r="MK2" s="194"/>
      <c r="ML2" s="194"/>
      <c r="MM2" s="194"/>
      <c r="MN2" s="194"/>
      <c r="MO2" s="194"/>
      <c r="MP2" s="194"/>
      <c r="MQ2" s="194"/>
      <c r="MR2" s="194"/>
      <c r="MS2" s="194"/>
      <c r="MT2" s="194"/>
      <c r="MU2" s="194"/>
      <c r="MV2" s="194"/>
      <c r="MW2" s="194"/>
      <c r="MX2" s="194"/>
      <c r="MY2" s="194"/>
      <c r="MZ2" s="194"/>
      <c r="NA2" s="194"/>
      <c r="NB2" s="194"/>
      <c r="NC2" s="194"/>
      <c r="ND2" s="194"/>
      <c r="NE2" s="194"/>
      <c r="NF2" s="194"/>
      <c r="NG2" s="194"/>
      <c r="NH2" s="194"/>
      <c r="NI2" s="194"/>
      <c r="NJ2" s="194"/>
      <c r="NK2" s="194"/>
      <c r="NL2" s="194"/>
      <c r="NM2" s="194"/>
      <c r="NN2" s="194"/>
      <c r="NO2" s="194"/>
      <c r="NP2" s="194"/>
      <c r="NQ2" s="194"/>
      <c r="NR2" s="194"/>
      <c r="NS2" s="194"/>
      <c r="NT2" s="194"/>
      <c r="NU2" s="194"/>
      <c r="NV2" s="194"/>
      <c r="NW2" s="194"/>
      <c r="NX2" s="194"/>
      <c r="NY2" s="194"/>
      <c r="NZ2" s="194"/>
      <c r="OA2" s="194"/>
      <c r="OB2" s="194"/>
      <c r="OC2" s="194"/>
      <c r="OD2" s="194"/>
      <c r="OE2" s="194"/>
      <c r="OF2" s="194"/>
      <c r="OG2" s="194"/>
      <c r="OH2" s="194"/>
      <c r="OI2" s="194"/>
      <c r="OJ2" s="194"/>
      <c r="OK2" s="194"/>
      <c r="OL2" s="194"/>
      <c r="OM2" s="194"/>
      <c r="ON2" s="194"/>
      <c r="OO2" s="194"/>
      <c r="OP2" s="194"/>
      <c r="OQ2" s="194"/>
      <c r="OR2" s="194"/>
      <c r="OS2" s="194"/>
      <c r="OT2" s="194"/>
      <c r="OU2" s="194"/>
      <c r="OV2" s="194"/>
      <c r="OW2" s="194"/>
      <c r="OX2" s="194"/>
      <c r="OY2" s="194"/>
      <c r="OZ2" s="194"/>
      <c r="PA2" s="194"/>
      <c r="PB2" s="194"/>
      <c r="PC2" s="194"/>
      <c r="PD2" s="194"/>
      <c r="PE2" s="194"/>
      <c r="PF2" s="194"/>
      <c r="PG2" s="194"/>
      <c r="PH2" s="194"/>
      <c r="PI2" s="194"/>
      <c r="PJ2" s="194"/>
      <c r="PK2" s="194"/>
      <c r="PL2" s="194"/>
      <c r="PM2" s="194"/>
      <c r="PN2" s="194"/>
      <c r="PO2" s="194"/>
      <c r="PP2" s="194"/>
      <c r="PQ2" s="194"/>
      <c r="PR2" s="194"/>
      <c r="PS2" s="194"/>
      <c r="PT2" s="194"/>
      <c r="PU2" s="194"/>
      <c r="PV2" s="194"/>
      <c r="PW2" s="194"/>
      <c r="PX2" s="194"/>
      <c r="PY2" s="194"/>
      <c r="PZ2" s="194"/>
      <c r="QA2" s="194"/>
      <c r="QB2" s="194"/>
      <c r="QC2" s="194"/>
      <c r="QD2" s="194"/>
      <c r="QE2" s="194"/>
      <c r="QF2" s="194"/>
      <c r="QG2" s="194"/>
      <c r="QH2" s="194"/>
      <c r="QI2" s="194"/>
      <c r="QJ2" s="194"/>
      <c r="QK2" s="194"/>
      <c r="QL2" s="194"/>
      <c r="QM2" s="194"/>
      <c r="QN2" s="194"/>
      <c r="QO2" s="194"/>
      <c r="QP2" s="194"/>
      <c r="QQ2" s="194"/>
      <c r="QR2" s="194"/>
      <c r="QS2" s="194"/>
      <c r="QT2" s="194"/>
      <c r="QU2" s="194"/>
      <c r="QV2" s="194"/>
      <c r="QW2" s="194"/>
      <c r="QX2" s="194"/>
      <c r="QY2" s="194"/>
      <c r="QZ2" s="194"/>
      <c r="RA2" s="194"/>
      <c r="RB2" s="194"/>
      <c r="RC2" s="194"/>
      <c r="RD2" s="194"/>
      <c r="RE2" s="194"/>
      <c r="RF2" s="194"/>
      <c r="RG2" s="194"/>
      <c r="RH2" s="194"/>
      <c r="RI2" s="194"/>
      <c r="RJ2" s="194"/>
      <c r="RK2" s="194"/>
      <c r="RL2" s="194"/>
      <c r="RM2" s="194"/>
      <c r="RN2" s="194"/>
      <c r="RO2" s="194"/>
      <c r="RP2" s="194"/>
      <c r="RQ2" s="194"/>
      <c r="RR2" s="194"/>
      <c r="RS2" s="194"/>
      <c r="RT2" s="194"/>
      <c r="RU2" s="194"/>
      <c r="RV2" s="194"/>
      <c r="RW2" s="194"/>
      <c r="RX2" s="194"/>
      <c r="RY2" s="194"/>
      <c r="RZ2" s="194"/>
      <c r="SA2" s="194"/>
      <c r="SB2" s="194"/>
      <c r="SC2" s="194"/>
      <c r="SD2" s="194"/>
      <c r="SE2" s="194"/>
      <c r="SF2" s="194"/>
      <c r="SG2" s="194"/>
      <c r="SH2" s="194"/>
      <c r="SI2" s="194"/>
      <c r="SJ2" s="194"/>
      <c r="SK2" s="194"/>
      <c r="SL2" s="194"/>
      <c r="SM2" s="194"/>
      <c r="SN2" s="194"/>
      <c r="SO2" s="194"/>
      <c r="SP2" s="194"/>
      <c r="SQ2" s="194"/>
      <c r="SR2" s="194"/>
      <c r="SS2" s="194"/>
      <c r="ST2" s="194"/>
      <c r="SU2" s="194"/>
      <c r="SV2" s="194"/>
      <c r="SW2" s="194"/>
      <c r="SX2" s="194"/>
      <c r="SY2" s="194"/>
      <c r="SZ2" s="194"/>
      <c r="TA2" s="194"/>
      <c r="TB2" s="194"/>
      <c r="TC2" s="194"/>
      <c r="TD2" s="194"/>
      <c r="TE2" s="194"/>
      <c r="TF2" s="194"/>
      <c r="TG2" s="194"/>
      <c r="TH2" s="194"/>
      <c r="TI2" s="194"/>
      <c r="TJ2" s="194"/>
      <c r="TK2" s="194"/>
      <c r="TL2" s="194"/>
      <c r="TM2" s="194"/>
      <c r="TN2" s="194"/>
      <c r="TO2" s="194"/>
      <c r="TP2" s="194"/>
      <c r="TQ2" s="194"/>
      <c r="TR2" s="194"/>
      <c r="TS2" s="194"/>
      <c r="TT2" s="194"/>
      <c r="TU2" s="194"/>
      <c r="TV2" s="194"/>
      <c r="TW2" s="194"/>
      <c r="TX2" s="194"/>
      <c r="TY2" s="194"/>
      <c r="TZ2" s="194"/>
      <c r="UA2" s="194"/>
      <c r="UB2" s="194"/>
      <c r="UC2" s="194"/>
      <c r="UD2" s="194"/>
      <c r="UE2" s="194"/>
      <c r="UF2" s="194"/>
      <c r="UG2" s="194"/>
      <c r="UH2" s="194"/>
      <c r="UI2" s="194"/>
      <c r="UJ2" s="194"/>
      <c r="UK2" s="194"/>
      <c r="UL2" s="194"/>
      <c r="UM2" s="194"/>
      <c r="UN2" s="194"/>
      <c r="UO2" s="194"/>
      <c r="UP2" s="194"/>
      <c r="UQ2" s="194"/>
      <c r="UR2" s="194"/>
      <c r="US2" s="194"/>
      <c r="UT2" s="194"/>
      <c r="UU2" s="194"/>
      <c r="UV2" s="194"/>
      <c r="UW2" s="194"/>
      <c r="UX2" s="194"/>
      <c r="UY2" s="194"/>
      <c r="UZ2" s="194"/>
      <c r="VA2" s="194"/>
      <c r="VB2" s="194"/>
      <c r="VC2" s="194"/>
      <c r="VD2" s="194"/>
      <c r="VE2" s="194"/>
      <c r="VF2" s="194"/>
      <c r="VG2" s="194"/>
      <c r="VH2" s="194"/>
      <c r="VI2" s="194"/>
      <c r="VJ2" s="194"/>
      <c r="VK2" s="194"/>
      <c r="VL2" s="194"/>
      <c r="VM2" s="194"/>
      <c r="VN2" s="194"/>
      <c r="VO2" s="194"/>
      <c r="VP2" s="194"/>
      <c r="VQ2" s="194"/>
      <c r="VR2" s="194"/>
      <c r="VS2" s="194"/>
      <c r="VT2" s="194"/>
      <c r="VU2" s="194"/>
      <c r="VV2" s="194"/>
      <c r="VW2" s="194"/>
      <c r="VX2" s="194"/>
      <c r="VY2" s="194"/>
      <c r="VZ2" s="194"/>
      <c r="WA2" s="194"/>
      <c r="WB2" s="194"/>
      <c r="WC2" s="194"/>
      <c r="WD2" s="194"/>
      <c r="WE2" s="194"/>
      <c r="WF2" s="194"/>
      <c r="WG2" s="194"/>
      <c r="WH2" s="194"/>
      <c r="WI2" s="194"/>
      <c r="WJ2" s="194"/>
      <c r="WK2" s="194"/>
      <c r="WL2" s="194"/>
      <c r="WM2" s="194"/>
      <c r="WN2" s="194"/>
      <c r="WO2" s="194"/>
      <c r="WP2" s="194"/>
      <c r="WQ2" s="194"/>
      <c r="WR2" s="194"/>
      <c r="WS2" s="194"/>
      <c r="WT2" s="194"/>
      <c r="WU2" s="194"/>
      <c r="WV2" s="194"/>
      <c r="WW2" s="194"/>
      <c r="WX2" s="194"/>
      <c r="WY2" s="194"/>
      <c r="WZ2" s="194"/>
      <c r="XA2" s="194"/>
      <c r="XB2" s="194"/>
      <c r="XC2" s="194"/>
      <c r="XD2" s="194"/>
      <c r="XE2" s="194"/>
      <c r="XF2" s="194"/>
      <c r="XG2" s="194"/>
      <c r="XH2" s="194"/>
      <c r="XI2" s="194"/>
      <c r="XJ2" s="194"/>
      <c r="XK2" s="194"/>
      <c r="XL2" s="194"/>
      <c r="XM2" s="194"/>
      <c r="XN2" s="194"/>
      <c r="XO2" s="194"/>
      <c r="XP2" s="194"/>
      <c r="XQ2" s="194"/>
      <c r="XR2" s="194"/>
      <c r="XS2" s="194"/>
      <c r="XT2" s="194"/>
      <c r="XU2" s="194"/>
      <c r="XV2" s="194"/>
      <c r="XW2" s="194"/>
      <c r="XX2" s="194"/>
      <c r="XY2" s="194"/>
      <c r="XZ2" s="194"/>
      <c r="YA2" s="194"/>
      <c r="YB2" s="194"/>
      <c r="YC2" s="194"/>
      <c r="YD2" s="194"/>
      <c r="YE2" s="194"/>
      <c r="YF2" s="194"/>
      <c r="YG2" s="194"/>
      <c r="YH2" s="194"/>
      <c r="YI2" s="194"/>
      <c r="YJ2" s="194"/>
      <c r="YK2" s="194"/>
      <c r="YL2" s="194"/>
      <c r="YM2" s="194"/>
      <c r="YN2" s="194"/>
      <c r="YO2" s="194"/>
      <c r="YP2" s="194"/>
      <c r="YQ2" s="194"/>
      <c r="YR2" s="194"/>
      <c r="YS2" s="194"/>
      <c r="YT2" s="194"/>
      <c r="YU2" s="194"/>
      <c r="YV2" s="194"/>
      <c r="YW2" s="194"/>
      <c r="YX2" s="194"/>
      <c r="YY2" s="194"/>
      <c r="YZ2" s="194"/>
      <c r="ZA2" s="194"/>
      <c r="ZB2" s="194"/>
      <c r="ZC2" s="194"/>
      <c r="ZD2" s="194"/>
      <c r="ZE2" s="194"/>
      <c r="ZF2" s="194"/>
      <c r="ZG2" s="194"/>
      <c r="ZH2" s="194"/>
      <c r="ZI2" s="194"/>
      <c r="ZJ2" s="194"/>
      <c r="ZK2" s="194"/>
      <c r="ZL2" s="194"/>
      <c r="ZM2" s="194"/>
      <c r="ZN2" s="194"/>
      <c r="ZO2" s="194"/>
      <c r="ZP2" s="194"/>
      <c r="ZQ2" s="194"/>
      <c r="ZR2" s="194"/>
      <c r="ZS2" s="194"/>
      <c r="ZT2" s="194"/>
      <c r="ZU2" s="194"/>
      <c r="ZV2" s="194"/>
      <c r="ZW2" s="194"/>
      <c r="ZX2" s="194"/>
      <c r="ZY2" s="194"/>
      <c r="ZZ2" s="194"/>
      <c r="AAA2" s="194"/>
      <c r="AAB2" s="194"/>
      <c r="AAC2" s="194"/>
      <c r="AAD2" s="194"/>
      <c r="AAE2" s="194"/>
      <c r="AAF2" s="194"/>
      <c r="AAG2" s="194"/>
      <c r="AAH2" s="194"/>
      <c r="AAI2" s="194"/>
      <c r="AAJ2" s="194"/>
      <c r="AAK2" s="194"/>
      <c r="AAL2" s="194"/>
      <c r="AAM2" s="194"/>
      <c r="AAN2" s="194"/>
      <c r="AAO2" s="194"/>
      <c r="AAP2" s="194"/>
      <c r="AAQ2" s="194"/>
      <c r="AAR2" s="194"/>
      <c r="AAS2" s="194"/>
      <c r="AAT2" s="194"/>
      <c r="AAU2" s="194"/>
      <c r="AAV2" s="194"/>
      <c r="AAW2" s="194"/>
      <c r="AAX2" s="194"/>
      <c r="AAY2" s="194"/>
      <c r="AAZ2" s="194"/>
      <c r="ABA2" s="194"/>
      <c r="ABB2" s="194"/>
      <c r="ABC2" s="194"/>
      <c r="ABD2" s="194"/>
      <c r="ABE2" s="194"/>
      <c r="ABF2" s="194"/>
      <c r="ABG2" s="194"/>
      <c r="ABH2" s="194"/>
      <c r="ABI2" s="194"/>
      <c r="ABJ2" s="194"/>
      <c r="ABK2" s="194"/>
      <c r="ABL2" s="194"/>
      <c r="ABM2" s="194"/>
      <c r="ABN2" s="194"/>
      <c r="ABO2" s="194"/>
      <c r="ABP2" s="194"/>
      <c r="ABQ2" s="194"/>
      <c r="ABR2" s="194"/>
      <c r="ABS2" s="194"/>
      <c r="ABT2" s="194"/>
      <c r="ABU2" s="194"/>
      <c r="ABV2" s="194"/>
      <c r="ABW2" s="194"/>
      <c r="ABX2" s="194"/>
      <c r="ABY2" s="194"/>
      <c r="ABZ2" s="194"/>
      <c r="ACA2" s="194"/>
      <c r="ACB2" s="194"/>
      <c r="ACC2" s="194"/>
      <c r="ACD2" s="194"/>
      <c r="ACE2" s="194"/>
      <c r="ACF2" s="194"/>
      <c r="ACG2" s="194"/>
      <c r="ACH2" s="194"/>
      <c r="ACI2" s="194"/>
      <c r="ACJ2" s="194"/>
      <c r="ACK2" s="194"/>
      <c r="ACL2" s="194"/>
      <c r="ACM2" s="194"/>
      <c r="ACN2" s="194"/>
      <c r="ACO2" s="194"/>
      <c r="ACP2" s="194"/>
      <c r="ACQ2" s="194"/>
      <c r="ACR2" s="194"/>
      <c r="ACS2" s="194"/>
      <c r="ACT2" s="194"/>
      <c r="ACU2" s="194"/>
      <c r="ACV2" s="194"/>
      <c r="ACW2" s="194"/>
      <c r="ACX2" s="194"/>
      <c r="ACY2" s="194"/>
      <c r="ACZ2" s="194"/>
      <c r="ADA2" s="194"/>
      <c r="ADB2" s="194"/>
      <c r="ADC2" s="194"/>
      <c r="ADD2" s="194"/>
      <c r="ADE2" s="194"/>
      <c r="ADF2" s="194"/>
      <c r="ADG2" s="194"/>
      <c r="ADH2" s="194"/>
      <c r="ADI2" s="194"/>
      <c r="ADJ2" s="194"/>
      <c r="ADK2" s="194"/>
      <c r="ADL2" s="194"/>
      <c r="ADM2" s="194"/>
      <c r="ADN2" s="194"/>
      <c r="ADO2" s="194"/>
      <c r="ADP2" s="194"/>
      <c r="ADQ2" s="194"/>
      <c r="ADR2" s="194"/>
      <c r="ADS2" s="194"/>
      <c r="ADT2" s="194"/>
      <c r="ADU2" s="194"/>
      <c r="ADV2" s="194"/>
      <c r="ADW2" s="194"/>
      <c r="ADX2" s="194"/>
      <c r="ADY2" s="194"/>
      <c r="ADZ2" s="194"/>
      <c r="AEA2" s="194"/>
      <c r="AEB2" s="194"/>
      <c r="AEC2" s="194"/>
      <c r="AED2" s="194"/>
      <c r="AEE2" s="194"/>
      <c r="AEF2" s="194"/>
      <c r="AEG2" s="194"/>
      <c r="AEH2" s="194"/>
      <c r="AEI2" s="194"/>
      <c r="AEJ2" s="194"/>
      <c r="AEK2" s="194"/>
      <c r="AEL2" s="194"/>
      <c r="AEM2" s="194"/>
      <c r="AEN2" s="194"/>
      <c r="AEO2" s="194"/>
      <c r="AEP2" s="194"/>
      <c r="AEQ2" s="194"/>
      <c r="AER2" s="194"/>
      <c r="AES2" s="194"/>
      <c r="AET2" s="194"/>
      <c r="AEU2" s="194"/>
      <c r="AEV2" s="194"/>
      <c r="AEW2" s="194"/>
      <c r="AEX2" s="194"/>
      <c r="AEY2" s="194"/>
      <c r="AEZ2" s="194"/>
      <c r="AFA2" s="194"/>
      <c r="AFB2" s="194"/>
      <c r="AFC2" s="194"/>
      <c r="AFD2" s="194"/>
      <c r="AFE2" s="194"/>
      <c r="AFF2" s="194"/>
      <c r="AFG2" s="194"/>
      <c r="AFH2" s="194"/>
      <c r="AFI2" s="194"/>
      <c r="AFJ2" s="194"/>
      <c r="AFK2" s="194"/>
      <c r="AFL2" s="194"/>
      <c r="AFM2" s="194"/>
      <c r="AFN2" s="194"/>
      <c r="AFO2" s="194"/>
      <c r="AFP2" s="194"/>
      <c r="AFQ2" s="194"/>
      <c r="AFR2" s="194"/>
      <c r="AFS2" s="194"/>
      <c r="AFT2" s="194"/>
      <c r="AFU2" s="194"/>
      <c r="AFV2" s="194"/>
      <c r="AFW2" s="194"/>
      <c r="AFX2" s="194"/>
      <c r="AFY2" s="194"/>
      <c r="AFZ2" s="194"/>
      <c r="AGA2" s="194"/>
      <c r="AGB2" s="194"/>
      <c r="AGC2" s="194"/>
      <c r="AGD2" s="194"/>
      <c r="AGE2" s="194"/>
      <c r="AGF2" s="194"/>
      <c r="AGG2" s="194"/>
      <c r="AGH2" s="194"/>
      <c r="AGI2" s="194"/>
      <c r="AGJ2" s="194"/>
      <c r="AGK2" s="194"/>
      <c r="AGL2" s="194"/>
      <c r="AGM2" s="194"/>
      <c r="AGN2" s="194"/>
      <c r="AGO2" s="194"/>
      <c r="AGP2" s="194"/>
      <c r="AGQ2" s="194"/>
      <c r="AGR2" s="194"/>
      <c r="AGS2" s="194"/>
      <c r="AGT2" s="194"/>
      <c r="AGU2" s="194"/>
      <c r="AGV2" s="194"/>
      <c r="AGW2" s="194"/>
      <c r="AGX2" s="194"/>
      <c r="AGY2" s="194"/>
      <c r="AGZ2" s="194"/>
      <c r="AHA2" s="194"/>
      <c r="AHB2" s="194"/>
      <c r="AHC2" s="194"/>
      <c r="AHD2" s="194"/>
      <c r="AHE2" s="194"/>
      <c r="AHF2" s="194"/>
      <c r="AHG2" s="194"/>
      <c r="AHH2" s="194"/>
      <c r="AHI2" s="194"/>
      <c r="AHJ2" s="194"/>
      <c r="AHK2" s="194"/>
      <c r="AHL2" s="194"/>
      <c r="AHM2" s="194"/>
      <c r="AHN2" s="194"/>
      <c r="AHO2" s="194"/>
      <c r="AHP2" s="194"/>
      <c r="AHQ2" s="194"/>
      <c r="AHR2" s="194"/>
      <c r="AHS2" s="194"/>
      <c r="AHT2" s="194"/>
      <c r="AHU2" s="194"/>
      <c r="AHV2" s="194"/>
      <c r="AHW2" s="194"/>
      <c r="AHX2" s="194"/>
      <c r="AHY2" s="194"/>
      <c r="AHZ2" s="194"/>
      <c r="AIA2" s="194"/>
      <c r="AIB2" s="194"/>
      <c r="AIC2" s="194"/>
      <c r="AID2" s="194"/>
      <c r="AIE2" s="194"/>
      <c r="AIF2" s="194"/>
      <c r="AIG2" s="194"/>
      <c r="AIH2" s="194"/>
      <c r="AII2" s="194"/>
      <c r="AIJ2" s="194"/>
      <c r="AIK2" s="194"/>
      <c r="AIL2" s="194"/>
      <c r="AIM2" s="194"/>
      <c r="AIN2" s="194"/>
      <c r="AIO2" s="194"/>
      <c r="AIP2" s="194"/>
      <c r="AIQ2" s="194"/>
      <c r="AIR2" s="194"/>
      <c r="AIS2" s="194"/>
      <c r="AIT2" s="194"/>
      <c r="AIU2" s="194"/>
      <c r="AIV2" s="194"/>
      <c r="AIW2" s="194"/>
      <c r="AIX2" s="194"/>
      <c r="AIY2" s="194"/>
      <c r="AIZ2" s="194"/>
      <c r="AJA2" s="194"/>
      <c r="AJB2" s="194"/>
      <c r="AJC2" s="194"/>
      <c r="AJD2" s="194"/>
      <c r="AJE2" s="194"/>
      <c r="AJF2" s="194"/>
      <c r="AJG2" s="194"/>
      <c r="AJH2" s="194"/>
      <c r="AJI2" s="194"/>
      <c r="AJJ2" s="194"/>
      <c r="AJK2" s="194"/>
      <c r="AJL2" s="194"/>
      <c r="AJM2" s="194"/>
      <c r="AJN2" s="194"/>
      <c r="AJO2" s="194"/>
      <c r="AJP2" s="194"/>
      <c r="AJQ2" s="194"/>
      <c r="AJR2" s="194"/>
      <c r="AJS2" s="194"/>
      <c r="AJT2" s="194"/>
      <c r="AJU2" s="194"/>
      <c r="AJV2" s="194"/>
      <c r="AJW2" s="194"/>
      <c r="AJX2" s="194"/>
      <c r="AJY2" s="194"/>
      <c r="AJZ2" s="194"/>
      <c r="AKA2" s="194"/>
      <c r="AKB2" s="194"/>
      <c r="AKC2" s="194"/>
      <c r="AKD2" s="194"/>
      <c r="AKE2" s="194"/>
      <c r="AKF2" s="194"/>
      <c r="AKG2" s="194"/>
      <c r="AKH2" s="194"/>
      <c r="AKI2" s="194"/>
      <c r="AKJ2" s="194"/>
      <c r="AKK2" s="194"/>
      <c r="AKL2" s="194"/>
      <c r="AKM2" s="194"/>
      <c r="AKN2" s="194"/>
      <c r="AKO2" s="194"/>
      <c r="AKP2" s="194"/>
      <c r="AKQ2" s="194"/>
      <c r="AKR2" s="194"/>
      <c r="AKS2" s="194"/>
      <c r="AKT2" s="194"/>
      <c r="AKU2" s="194"/>
      <c r="AKV2" s="194"/>
      <c r="AKW2" s="194"/>
      <c r="AKX2" s="194"/>
      <c r="AKY2" s="194"/>
      <c r="AKZ2" s="194"/>
      <c r="ALA2" s="194"/>
      <c r="ALB2" s="194"/>
      <c r="ALC2" s="194"/>
      <c r="ALD2" s="194"/>
      <c r="ALE2" s="194"/>
      <c r="ALF2" s="194"/>
      <c r="ALG2" s="194"/>
      <c r="ALH2" s="194"/>
      <c r="ALI2" s="194"/>
      <c r="ALJ2" s="194"/>
      <c r="ALK2" s="194"/>
      <c r="ALL2" s="194"/>
      <c r="ALM2" s="194"/>
      <c r="ALN2" s="194"/>
      <c r="ALO2" s="194"/>
      <c r="ALP2" s="194"/>
      <c r="ALQ2" s="194"/>
      <c r="ALR2" s="194"/>
      <c r="ALS2" s="194"/>
      <c r="ALT2" s="194"/>
      <c r="ALU2" s="194"/>
      <c r="ALV2" s="194"/>
      <c r="ALW2" s="194"/>
      <c r="ALX2" s="194"/>
      <c r="ALY2" s="194"/>
      <c r="ALZ2" s="194"/>
      <c r="AMA2" s="194"/>
      <c r="AMB2" s="194"/>
      <c r="AMC2" s="194"/>
      <c r="AMD2" s="194"/>
      <c r="AME2" s="194"/>
      <c r="AMF2" s="194"/>
      <c r="AMG2" s="194"/>
      <c r="AMH2" s="194"/>
      <c r="AMI2" s="194"/>
      <c r="AMJ2" s="194"/>
      <c r="AMK2" s="194"/>
    </row>
    <row r="3" spans="1:1025" s="195" customFormat="1" ht="15.75">
      <c r="A3" s="481"/>
      <c r="B3" s="481"/>
      <c r="C3" s="481"/>
      <c r="D3" s="481"/>
      <c r="E3" s="196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T3" s="194"/>
      <c r="IU3" s="194"/>
      <c r="IV3" s="194"/>
      <c r="IW3" s="194"/>
      <c r="IX3" s="194"/>
      <c r="IY3" s="194"/>
      <c r="IZ3" s="194"/>
      <c r="JA3" s="194"/>
      <c r="JB3" s="194"/>
      <c r="JC3" s="194"/>
      <c r="JD3" s="194"/>
      <c r="JE3" s="194"/>
      <c r="JF3" s="194"/>
      <c r="JG3" s="194"/>
      <c r="JH3" s="194"/>
      <c r="JI3" s="194"/>
      <c r="JJ3" s="194"/>
      <c r="JK3" s="194"/>
      <c r="JL3" s="194"/>
      <c r="JM3" s="194"/>
      <c r="JN3" s="194"/>
      <c r="JO3" s="194"/>
      <c r="JP3" s="194"/>
      <c r="JQ3" s="194"/>
      <c r="JR3" s="194"/>
      <c r="JS3" s="194"/>
      <c r="JT3" s="194"/>
      <c r="JU3" s="194"/>
      <c r="JV3" s="194"/>
      <c r="JW3" s="194"/>
      <c r="JX3" s="194"/>
      <c r="JY3" s="194"/>
      <c r="JZ3" s="194"/>
      <c r="KA3" s="194"/>
      <c r="KB3" s="194"/>
      <c r="KC3" s="194"/>
      <c r="KD3" s="194"/>
      <c r="KE3" s="194"/>
      <c r="KF3" s="194"/>
      <c r="KG3" s="194"/>
      <c r="KH3" s="194"/>
      <c r="KI3" s="194"/>
      <c r="KJ3" s="194"/>
      <c r="KK3" s="194"/>
      <c r="KL3" s="194"/>
      <c r="KM3" s="194"/>
      <c r="KN3" s="194"/>
      <c r="KO3" s="194"/>
      <c r="KP3" s="194"/>
      <c r="KQ3" s="194"/>
      <c r="KR3" s="194"/>
      <c r="KS3" s="194"/>
      <c r="KT3" s="194"/>
      <c r="KU3" s="194"/>
      <c r="KV3" s="194"/>
      <c r="KW3" s="194"/>
      <c r="KX3" s="194"/>
      <c r="KY3" s="194"/>
      <c r="KZ3" s="194"/>
      <c r="LA3" s="194"/>
      <c r="LB3" s="194"/>
      <c r="LC3" s="194"/>
      <c r="LD3" s="194"/>
      <c r="LE3" s="194"/>
      <c r="LF3" s="194"/>
      <c r="LG3" s="194"/>
      <c r="LH3" s="194"/>
      <c r="LI3" s="194"/>
      <c r="LJ3" s="194"/>
      <c r="LK3" s="194"/>
      <c r="LL3" s="194"/>
      <c r="LM3" s="194"/>
      <c r="LN3" s="194"/>
      <c r="LO3" s="194"/>
      <c r="LP3" s="194"/>
      <c r="LQ3" s="194"/>
      <c r="LR3" s="194"/>
      <c r="LS3" s="194"/>
      <c r="LT3" s="194"/>
      <c r="LU3" s="194"/>
      <c r="LV3" s="194"/>
      <c r="LW3" s="194"/>
      <c r="LX3" s="194"/>
      <c r="LY3" s="194"/>
      <c r="LZ3" s="194"/>
      <c r="MA3" s="194"/>
      <c r="MB3" s="194"/>
      <c r="MC3" s="194"/>
      <c r="MD3" s="194"/>
      <c r="ME3" s="194"/>
      <c r="MF3" s="194"/>
      <c r="MG3" s="194"/>
      <c r="MH3" s="194"/>
      <c r="MI3" s="194"/>
      <c r="MJ3" s="194"/>
      <c r="MK3" s="194"/>
      <c r="ML3" s="194"/>
      <c r="MM3" s="194"/>
      <c r="MN3" s="194"/>
      <c r="MO3" s="194"/>
      <c r="MP3" s="194"/>
      <c r="MQ3" s="194"/>
      <c r="MR3" s="194"/>
      <c r="MS3" s="194"/>
      <c r="MT3" s="194"/>
      <c r="MU3" s="194"/>
      <c r="MV3" s="194"/>
      <c r="MW3" s="194"/>
      <c r="MX3" s="194"/>
      <c r="MY3" s="194"/>
      <c r="MZ3" s="194"/>
      <c r="NA3" s="194"/>
      <c r="NB3" s="194"/>
      <c r="NC3" s="194"/>
      <c r="ND3" s="194"/>
      <c r="NE3" s="194"/>
      <c r="NF3" s="194"/>
      <c r="NG3" s="194"/>
      <c r="NH3" s="194"/>
      <c r="NI3" s="194"/>
      <c r="NJ3" s="194"/>
      <c r="NK3" s="194"/>
      <c r="NL3" s="194"/>
      <c r="NM3" s="194"/>
      <c r="NN3" s="194"/>
      <c r="NO3" s="194"/>
      <c r="NP3" s="194"/>
      <c r="NQ3" s="194"/>
      <c r="NR3" s="194"/>
      <c r="NS3" s="194"/>
      <c r="NT3" s="194"/>
      <c r="NU3" s="194"/>
      <c r="NV3" s="194"/>
      <c r="NW3" s="194"/>
      <c r="NX3" s="194"/>
      <c r="NY3" s="194"/>
      <c r="NZ3" s="194"/>
      <c r="OA3" s="194"/>
      <c r="OB3" s="194"/>
      <c r="OC3" s="194"/>
      <c r="OD3" s="194"/>
      <c r="OE3" s="194"/>
      <c r="OF3" s="194"/>
      <c r="OG3" s="194"/>
      <c r="OH3" s="194"/>
      <c r="OI3" s="194"/>
      <c r="OJ3" s="194"/>
      <c r="OK3" s="194"/>
      <c r="OL3" s="194"/>
      <c r="OM3" s="194"/>
      <c r="ON3" s="194"/>
      <c r="OO3" s="194"/>
      <c r="OP3" s="194"/>
      <c r="OQ3" s="194"/>
      <c r="OR3" s="194"/>
      <c r="OS3" s="194"/>
      <c r="OT3" s="194"/>
      <c r="OU3" s="194"/>
      <c r="OV3" s="194"/>
      <c r="OW3" s="194"/>
      <c r="OX3" s="194"/>
      <c r="OY3" s="194"/>
      <c r="OZ3" s="194"/>
      <c r="PA3" s="194"/>
      <c r="PB3" s="194"/>
      <c r="PC3" s="194"/>
      <c r="PD3" s="194"/>
      <c r="PE3" s="194"/>
      <c r="PF3" s="194"/>
      <c r="PG3" s="194"/>
      <c r="PH3" s="194"/>
      <c r="PI3" s="194"/>
      <c r="PJ3" s="194"/>
      <c r="PK3" s="194"/>
      <c r="PL3" s="194"/>
      <c r="PM3" s="194"/>
      <c r="PN3" s="194"/>
      <c r="PO3" s="194"/>
      <c r="PP3" s="194"/>
      <c r="PQ3" s="194"/>
      <c r="PR3" s="194"/>
      <c r="PS3" s="194"/>
      <c r="PT3" s="194"/>
      <c r="PU3" s="194"/>
      <c r="PV3" s="194"/>
      <c r="PW3" s="194"/>
      <c r="PX3" s="194"/>
      <c r="PY3" s="194"/>
      <c r="PZ3" s="194"/>
      <c r="QA3" s="194"/>
      <c r="QB3" s="194"/>
      <c r="QC3" s="194"/>
      <c r="QD3" s="194"/>
      <c r="QE3" s="194"/>
      <c r="QF3" s="194"/>
      <c r="QG3" s="194"/>
      <c r="QH3" s="194"/>
      <c r="QI3" s="194"/>
      <c r="QJ3" s="194"/>
      <c r="QK3" s="194"/>
      <c r="QL3" s="194"/>
      <c r="QM3" s="194"/>
      <c r="QN3" s="194"/>
      <c r="QO3" s="194"/>
      <c r="QP3" s="194"/>
      <c r="QQ3" s="194"/>
      <c r="QR3" s="194"/>
      <c r="QS3" s="194"/>
      <c r="QT3" s="194"/>
      <c r="QU3" s="194"/>
      <c r="QV3" s="194"/>
      <c r="QW3" s="194"/>
      <c r="QX3" s="194"/>
      <c r="QY3" s="194"/>
      <c r="QZ3" s="194"/>
      <c r="RA3" s="194"/>
      <c r="RB3" s="194"/>
      <c r="RC3" s="194"/>
      <c r="RD3" s="194"/>
      <c r="RE3" s="194"/>
      <c r="RF3" s="194"/>
      <c r="RG3" s="194"/>
      <c r="RH3" s="194"/>
      <c r="RI3" s="194"/>
      <c r="RJ3" s="194"/>
      <c r="RK3" s="194"/>
      <c r="RL3" s="194"/>
      <c r="RM3" s="194"/>
      <c r="RN3" s="194"/>
      <c r="RO3" s="194"/>
      <c r="RP3" s="194"/>
      <c r="RQ3" s="194"/>
      <c r="RR3" s="194"/>
      <c r="RS3" s="194"/>
      <c r="RT3" s="194"/>
      <c r="RU3" s="194"/>
      <c r="RV3" s="194"/>
      <c r="RW3" s="194"/>
      <c r="RX3" s="194"/>
      <c r="RY3" s="194"/>
      <c r="RZ3" s="194"/>
      <c r="SA3" s="194"/>
      <c r="SB3" s="194"/>
      <c r="SC3" s="194"/>
      <c r="SD3" s="194"/>
      <c r="SE3" s="194"/>
      <c r="SF3" s="194"/>
      <c r="SG3" s="194"/>
      <c r="SH3" s="194"/>
      <c r="SI3" s="194"/>
      <c r="SJ3" s="194"/>
      <c r="SK3" s="194"/>
      <c r="SL3" s="194"/>
      <c r="SM3" s="194"/>
      <c r="SN3" s="194"/>
      <c r="SO3" s="194"/>
      <c r="SP3" s="194"/>
      <c r="SQ3" s="194"/>
      <c r="SR3" s="194"/>
      <c r="SS3" s="194"/>
      <c r="ST3" s="194"/>
      <c r="SU3" s="194"/>
      <c r="SV3" s="194"/>
      <c r="SW3" s="194"/>
      <c r="SX3" s="194"/>
      <c r="SY3" s="194"/>
      <c r="SZ3" s="194"/>
      <c r="TA3" s="194"/>
      <c r="TB3" s="194"/>
      <c r="TC3" s="194"/>
      <c r="TD3" s="194"/>
      <c r="TE3" s="194"/>
      <c r="TF3" s="194"/>
      <c r="TG3" s="194"/>
      <c r="TH3" s="194"/>
      <c r="TI3" s="194"/>
      <c r="TJ3" s="194"/>
      <c r="TK3" s="194"/>
      <c r="TL3" s="194"/>
      <c r="TM3" s="194"/>
      <c r="TN3" s="194"/>
      <c r="TO3" s="194"/>
      <c r="TP3" s="194"/>
      <c r="TQ3" s="194"/>
      <c r="TR3" s="194"/>
      <c r="TS3" s="194"/>
      <c r="TT3" s="194"/>
      <c r="TU3" s="194"/>
      <c r="TV3" s="194"/>
      <c r="TW3" s="194"/>
      <c r="TX3" s="194"/>
      <c r="TY3" s="194"/>
      <c r="TZ3" s="194"/>
      <c r="UA3" s="194"/>
      <c r="UB3" s="194"/>
      <c r="UC3" s="194"/>
      <c r="UD3" s="194"/>
      <c r="UE3" s="194"/>
      <c r="UF3" s="194"/>
      <c r="UG3" s="194"/>
      <c r="UH3" s="194"/>
      <c r="UI3" s="194"/>
      <c r="UJ3" s="194"/>
      <c r="UK3" s="194"/>
      <c r="UL3" s="194"/>
      <c r="UM3" s="194"/>
      <c r="UN3" s="194"/>
      <c r="UO3" s="194"/>
      <c r="UP3" s="194"/>
      <c r="UQ3" s="194"/>
      <c r="UR3" s="194"/>
      <c r="US3" s="194"/>
      <c r="UT3" s="194"/>
      <c r="UU3" s="194"/>
      <c r="UV3" s="194"/>
      <c r="UW3" s="194"/>
      <c r="UX3" s="194"/>
      <c r="UY3" s="194"/>
      <c r="UZ3" s="194"/>
      <c r="VA3" s="194"/>
      <c r="VB3" s="194"/>
      <c r="VC3" s="194"/>
      <c r="VD3" s="194"/>
      <c r="VE3" s="194"/>
      <c r="VF3" s="194"/>
      <c r="VG3" s="194"/>
      <c r="VH3" s="194"/>
      <c r="VI3" s="194"/>
      <c r="VJ3" s="194"/>
      <c r="VK3" s="194"/>
      <c r="VL3" s="194"/>
      <c r="VM3" s="194"/>
      <c r="VN3" s="194"/>
      <c r="VO3" s="194"/>
      <c r="VP3" s="194"/>
      <c r="VQ3" s="194"/>
      <c r="VR3" s="194"/>
      <c r="VS3" s="194"/>
      <c r="VT3" s="194"/>
      <c r="VU3" s="194"/>
      <c r="VV3" s="194"/>
      <c r="VW3" s="194"/>
      <c r="VX3" s="194"/>
      <c r="VY3" s="194"/>
      <c r="VZ3" s="194"/>
      <c r="WA3" s="194"/>
      <c r="WB3" s="194"/>
      <c r="WC3" s="194"/>
      <c r="WD3" s="194"/>
      <c r="WE3" s="194"/>
      <c r="WF3" s="194"/>
      <c r="WG3" s="194"/>
      <c r="WH3" s="194"/>
      <c r="WI3" s="194"/>
      <c r="WJ3" s="194"/>
      <c r="WK3" s="194"/>
      <c r="WL3" s="194"/>
      <c r="WM3" s="194"/>
      <c r="WN3" s="194"/>
      <c r="WO3" s="194"/>
      <c r="WP3" s="194"/>
      <c r="WQ3" s="194"/>
      <c r="WR3" s="194"/>
      <c r="WS3" s="194"/>
      <c r="WT3" s="194"/>
      <c r="WU3" s="194"/>
      <c r="WV3" s="194"/>
      <c r="WW3" s="194"/>
      <c r="WX3" s="194"/>
      <c r="WY3" s="194"/>
      <c r="WZ3" s="194"/>
      <c r="XA3" s="194"/>
      <c r="XB3" s="194"/>
      <c r="XC3" s="194"/>
      <c r="XD3" s="194"/>
      <c r="XE3" s="194"/>
      <c r="XF3" s="194"/>
      <c r="XG3" s="194"/>
      <c r="XH3" s="194"/>
      <c r="XI3" s="194"/>
      <c r="XJ3" s="194"/>
      <c r="XK3" s="194"/>
      <c r="XL3" s="194"/>
      <c r="XM3" s="194"/>
      <c r="XN3" s="194"/>
      <c r="XO3" s="194"/>
      <c r="XP3" s="194"/>
      <c r="XQ3" s="194"/>
      <c r="XR3" s="194"/>
      <c r="XS3" s="194"/>
      <c r="XT3" s="194"/>
      <c r="XU3" s="194"/>
      <c r="XV3" s="194"/>
      <c r="XW3" s="194"/>
      <c r="XX3" s="194"/>
      <c r="XY3" s="194"/>
      <c r="XZ3" s="194"/>
      <c r="YA3" s="194"/>
      <c r="YB3" s="194"/>
      <c r="YC3" s="194"/>
      <c r="YD3" s="194"/>
      <c r="YE3" s="194"/>
      <c r="YF3" s="194"/>
      <c r="YG3" s="194"/>
      <c r="YH3" s="194"/>
      <c r="YI3" s="194"/>
      <c r="YJ3" s="194"/>
      <c r="YK3" s="194"/>
      <c r="YL3" s="194"/>
      <c r="YM3" s="194"/>
      <c r="YN3" s="194"/>
      <c r="YO3" s="194"/>
      <c r="YP3" s="194"/>
      <c r="YQ3" s="194"/>
      <c r="YR3" s="194"/>
      <c r="YS3" s="194"/>
      <c r="YT3" s="194"/>
      <c r="YU3" s="194"/>
      <c r="YV3" s="194"/>
      <c r="YW3" s="194"/>
      <c r="YX3" s="194"/>
      <c r="YY3" s="194"/>
      <c r="YZ3" s="194"/>
      <c r="ZA3" s="194"/>
      <c r="ZB3" s="194"/>
      <c r="ZC3" s="194"/>
      <c r="ZD3" s="194"/>
      <c r="ZE3" s="194"/>
      <c r="ZF3" s="194"/>
      <c r="ZG3" s="194"/>
      <c r="ZH3" s="194"/>
      <c r="ZI3" s="194"/>
      <c r="ZJ3" s="194"/>
      <c r="ZK3" s="194"/>
      <c r="ZL3" s="194"/>
      <c r="ZM3" s="194"/>
      <c r="ZN3" s="194"/>
      <c r="ZO3" s="194"/>
      <c r="ZP3" s="194"/>
      <c r="ZQ3" s="194"/>
      <c r="ZR3" s="194"/>
      <c r="ZS3" s="194"/>
      <c r="ZT3" s="194"/>
      <c r="ZU3" s="194"/>
      <c r="ZV3" s="194"/>
      <c r="ZW3" s="194"/>
      <c r="ZX3" s="194"/>
      <c r="ZY3" s="194"/>
      <c r="ZZ3" s="194"/>
      <c r="AAA3" s="194"/>
      <c r="AAB3" s="194"/>
      <c r="AAC3" s="194"/>
      <c r="AAD3" s="194"/>
      <c r="AAE3" s="194"/>
      <c r="AAF3" s="194"/>
      <c r="AAG3" s="194"/>
      <c r="AAH3" s="194"/>
      <c r="AAI3" s="194"/>
      <c r="AAJ3" s="194"/>
      <c r="AAK3" s="194"/>
      <c r="AAL3" s="194"/>
      <c r="AAM3" s="194"/>
      <c r="AAN3" s="194"/>
      <c r="AAO3" s="194"/>
      <c r="AAP3" s="194"/>
      <c r="AAQ3" s="194"/>
      <c r="AAR3" s="194"/>
      <c r="AAS3" s="194"/>
      <c r="AAT3" s="194"/>
      <c r="AAU3" s="194"/>
      <c r="AAV3" s="194"/>
      <c r="AAW3" s="194"/>
      <c r="AAX3" s="194"/>
      <c r="AAY3" s="194"/>
      <c r="AAZ3" s="194"/>
      <c r="ABA3" s="194"/>
      <c r="ABB3" s="194"/>
      <c r="ABC3" s="194"/>
      <c r="ABD3" s="194"/>
      <c r="ABE3" s="194"/>
      <c r="ABF3" s="194"/>
      <c r="ABG3" s="194"/>
      <c r="ABH3" s="194"/>
      <c r="ABI3" s="194"/>
      <c r="ABJ3" s="194"/>
      <c r="ABK3" s="194"/>
      <c r="ABL3" s="194"/>
      <c r="ABM3" s="194"/>
      <c r="ABN3" s="194"/>
      <c r="ABO3" s="194"/>
      <c r="ABP3" s="194"/>
      <c r="ABQ3" s="194"/>
      <c r="ABR3" s="194"/>
      <c r="ABS3" s="194"/>
      <c r="ABT3" s="194"/>
      <c r="ABU3" s="194"/>
      <c r="ABV3" s="194"/>
      <c r="ABW3" s="194"/>
      <c r="ABX3" s="194"/>
      <c r="ABY3" s="194"/>
      <c r="ABZ3" s="194"/>
      <c r="ACA3" s="194"/>
      <c r="ACB3" s="194"/>
      <c r="ACC3" s="194"/>
      <c r="ACD3" s="194"/>
      <c r="ACE3" s="194"/>
      <c r="ACF3" s="194"/>
      <c r="ACG3" s="194"/>
      <c r="ACH3" s="194"/>
      <c r="ACI3" s="194"/>
      <c r="ACJ3" s="194"/>
      <c r="ACK3" s="194"/>
      <c r="ACL3" s="194"/>
      <c r="ACM3" s="194"/>
      <c r="ACN3" s="194"/>
      <c r="ACO3" s="194"/>
      <c r="ACP3" s="194"/>
      <c r="ACQ3" s="194"/>
      <c r="ACR3" s="194"/>
      <c r="ACS3" s="194"/>
      <c r="ACT3" s="194"/>
      <c r="ACU3" s="194"/>
      <c r="ACV3" s="194"/>
      <c r="ACW3" s="194"/>
      <c r="ACX3" s="194"/>
      <c r="ACY3" s="194"/>
      <c r="ACZ3" s="194"/>
      <c r="ADA3" s="194"/>
      <c r="ADB3" s="194"/>
      <c r="ADC3" s="194"/>
      <c r="ADD3" s="194"/>
      <c r="ADE3" s="194"/>
      <c r="ADF3" s="194"/>
      <c r="ADG3" s="194"/>
      <c r="ADH3" s="194"/>
      <c r="ADI3" s="194"/>
      <c r="ADJ3" s="194"/>
      <c r="ADK3" s="194"/>
      <c r="ADL3" s="194"/>
      <c r="ADM3" s="194"/>
      <c r="ADN3" s="194"/>
      <c r="ADO3" s="194"/>
      <c r="ADP3" s="194"/>
      <c r="ADQ3" s="194"/>
      <c r="ADR3" s="194"/>
      <c r="ADS3" s="194"/>
      <c r="ADT3" s="194"/>
      <c r="ADU3" s="194"/>
      <c r="ADV3" s="194"/>
      <c r="ADW3" s="194"/>
      <c r="ADX3" s="194"/>
      <c r="ADY3" s="194"/>
      <c r="ADZ3" s="194"/>
      <c r="AEA3" s="194"/>
      <c r="AEB3" s="194"/>
      <c r="AEC3" s="194"/>
      <c r="AED3" s="194"/>
      <c r="AEE3" s="194"/>
      <c r="AEF3" s="194"/>
      <c r="AEG3" s="194"/>
      <c r="AEH3" s="194"/>
      <c r="AEI3" s="194"/>
      <c r="AEJ3" s="194"/>
      <c r="AEK3" s="194"/>
      <c r="AEL3" s="194"/>
      <c r="AEM3" s="194"/>
      <c r="AEN3" s="194"/>
      <c r="AEO3" s="194"/>
      <c r="AEP3" s="194"/>
      <c r="AEQ3" s="194"/>
      <c r="AER3" s="194"/>
      <c r="AES3" s="194"/>
      <c r="AET3" s="194"/>
      <c r="AEU3" s="194"/>
      <c r="AEV3" s="194"/>
      <c r="AEW3" s="194"/>
      <c r="AEX3" s="194"/>
      <c r="AEY3" s="194"/>
      <c r="AEZ3" s="194"/>
      <c r="AFA3" s="194"/>
      <c r="AFB3" s="194"/>
      <c r="AFC3" s="194"/>
      <c r="AFD3" s="194"/>
      <c r="AFE3" s="194"/>
      <c r="AFF3" s="194"/>
      <c r="AFG3" s="194"/>
      <c r="AFH3" s="194"/>
      <c r="AFI3" s="194"/>
      <c r="AFJ3" s="194"/>
      <c r="AFK3" s="194"/>
      <c r="AFL3" s="194"/>
      <c r="AFM3" s="194"/>
      <c r="AFN3" s="194"/>
      <c r="AFO3" s="194"/>
      <c r="AFP3" s="194"/>
      <c r="AFQ3" s="194"/>
      <c r="AFR3" s="194"/>
      <c r="AFS3" s="194"/>
      <c r="AFT3" s="194"/>
      <c r="AFU3" s="194"/>
      <c r="AFV3" s="194"/>
      <c r="AFW3" s="194"/>
      <c r="AFX3" s="194"/>
      <c r="AFY3" s="194"/>
      <c r="AFZ3" s="194"/>
      <c r="AGA3" s="194"/>
      <c r="AGB3" s="194"/>
      <c r="AGC3" s="194"/>
      <c r="AGD3" s="194"/>
      <c r="AGE3" s="194"/>
      <c r="AGF3" s="194"/>
      <c r="AGG3" s="194"/>
      <c r="AGH3" s="194"/>
      <c r="AGI3" s="194"/>
      <c r="AGJ3" s="194"/>
      <c r="AGK3" s="194"/>
      <c r="AGL3" s="194"/>
      <c r="AGM3" s="194"/>
      <c r="AGN3" s="194"/>
      <c r="AGO3" s="194"/>
      <c r="AGP3" s="194"/>
      <c r="AGQ3" s="194"/>
      <c r="AGR3" s="194"/>
      <c r="AGS3" s="194"/>
      <c r="AGT3" s="194"/>
      <c r="AGU3" s="194"/>
      <c r="AGV3" s="194"/>
      <c r="AGW3" s="194"/>
      <c r="AGX3" s="194"/>
      <c r="AGY3" s="194"/>
      <c r="AGZ3" s="194"/>
      <c r="AHA3" s="194"/>
      <c r="AHB3" s="194"/>
      <c r="AHC3" s="194"/>
      <c r="AHD3" s="194"/>
      <c r="AHE3" s="194"/>
      <c r="AHF3" s="194"/>
      <c r="AHG3" s="194"/>
      <c r="AHH3" s="194"/>
      <c r="AHI3" s="194"/>
      <c r="AHJ3" s="194"/>
      <c r="AHK3" s="194"/>
      <c r="AHL3" s="194"/>
      <c r="AHM3" s="194"/>
      <c r="AHN3" s="194"/>
      <c r="AHO3" s="194"/>
      <c r="AHP3" s="194"/>
      <c r="AHQ3" s="194"/>
      <c r="AHR3" s="194"/>
      <c r="AHS3" s="194"/>
      <c r="AHT3" s="194"/>
      <c r="AHU3" s="194"/>
      <c r="AHV3" s="194"/>
      <c r="AHW3" s="194"/>
      <c r="AHX3" s="194"/>
      <c r="AHY3" s="194"/>
      <c r="AHZ3" s="194"/>
      <c r="AIA3" s="194"/>
      <c r="AIB3" s="194"/>
      <c r="AIC3" s="194"/>
      <c r="AID3" s="194"/>
      <c r="AIE3" s="194"/>
      <c r="AIF3" s="194"/>
      <c r="AIG3" s="194"/>
      <c r="AIH3" s="194"/>
      <c r="AII3" s="194"/>
      <c r="AIJ3" s="194"/>
      <c r="AIK3" s="194"/>
      <c r="AIL3" s="194"/>
      <c r="AIM3" s="194"/>
      <c r="AIN3" s="194"/>
      <c r="AIO3" s="194"/>
      <c r="AIP3" s="194"/>
      <c r="AIQ3" s="194"/>
      <c r="AIR3" s="194"/>
      <c r="AIS3" s="194"/>
      <c r="AIT3" s="194"/>
      <c r="AIU3" s="194"/>
      <c r="AIV3" s="194"/>
      <c r="AIW3" s="194"/>
      <c r="AIX3" s="194"/>
      <c r="AIY3" s="194"/>
      <c r="AIZ3" s="194"/>
      <c r="AJA3" s="194"/>
      <c r="AJB3" s="194"/>
      <c r="AJC3" s="194"/>
      <c r="AJD3" s="194"/>
      <c r="AJE3" s="194"/>
      <c r="AJF3" s="194"/>
      <c r="AJG3" s="194"/>
      <c r="AJH3" s="194"/>
      <c r="AJI3" s="194"/>
      <c r="AJJ3" s="194"/>
      <c r="AJK3" s="194"/>
      <c r="AJL3" s="194"/>
      <c r="AJM3" s="194"/>
      <c r="AJN3" s="194"/>
      <c r="AJO3" s="194"/>
      <c r="AJP3" s="194"/>
      <c r="AJQ3" s="194"/>
      <c r="AJR3" s="194"/>
      <c r="AJS3" s="194"/>
      <c r="AJT3" s="194"/>
      <c r="AJU3" s="194"/>
      <c r="AJV3" s="194"/>
      <c r="AJW3" s="194"/>
      <c r="AJX3" s="194"/>
      <c r="AJY3" s="194"/>
      <c r="AJZ3" s="194"/>
      <c r="AKA3" s="194"/>
      <c r="AKB3" s="194"/>
      <c r="AKC3" s="194"/>
      <c r="AKD3" s="194"/>
      <c r="AKE3" s="194"/>
      <c r="AKF3" s="194"/>
      <c r="AKG3" s="194"/>
      <c r="AKH3" s="194"/>
      <c r="AKI3" s="194"/>
      <c r="AKJ3" s="194"/>
      <c r="AKK3" s="194"/>
      <c r="AKL3" s="194"/>
      <c r="AKM3" s="194"/>
      <c r="AKN3" s="194"/>
      <c r="AKO3" s="194"/>
      <c r="AKP3" s="194"/>
      <c r="AKQ3" s="194"/>
      <c r="AKR3" s="194"/>
      <c r="AKS3" s="194"/>
      <c r="AKT3" s="194"/>
      <c r="AKU3" s="194"/>
      <c r="AKV3" s="194"/>
      <c r="AKW3" s="194"/>
      <c r="AKX3" s="194"/>
      <c r="AKY3" s="194"/>
      <c r="AKZ3" s="194"/>
      <c r="ALA3" s="194"/>
      <c r="ALB3" s="194"/>
      <c r="ALC3" s="194"/>
      <c r="ALD3" s="194"/>
      <c r="ALE3" s="194"/>
      <c r="ALF3" s="194"/>
      <c r="ALG3" s="194"/>
      <c r="ALH3" s="194"/>
      <c r="ALI3" s="194"/>
      <c r="ALJ3" s="194"/>
      <c r="ALK3" s="194"/>
      <c r="ALL3" s="194"/>
      <c r="ALM3" s="194"/>
      <c r="ALN3" s="194"/>
      <c r="ALO3" s="194"/>
      <c r="ALP3" s="194"/>
      <c r="ALQ3" s="194"/>
      <c r="ALR3" s="194"/>
      <c r="ALS3" s="194"/>
      <c r="ALT3" s="194"/>
      <c r="ALU3" s="194"/>
      <c r="ALV3" s="194"/>
      <c r="ALW3" s="194"/>
      <c r="ALX3" s="194"/>
      <c r="ALY3" s="194"/>
      <c r="ALZ3" s="194"/>
      <c r="AMA3" s="194"/>
      <c r="AMB3" s="194"/>
      <c r="AMC3" s="194"/>
      <c r="AMD3" s="194"/>
      <c r="AME3" s="194"/>
      <c r="AMF3" s="194"/>
      <c r="AMG3" s="194"/>
      <c r="AMH3" s="194"/>
      <c r="AMI3" s="194"/>
      <c r="AMJ3" s="194"/>
      <c r="AMK3" s="194"/>
    </row>
    <row r="4" spans="1:1025" s="195" customFormat="1" ht="33.75" customHeight="1">
      <c r="A4" s="200" t="s">
        <v>239</v>
      </c>
      <c r="B4" s="201" t="s">
        <v>509</v>
      </c>
      <c r="C4" s="201" t="s">
        <v>2</v>
      </c>
      <c r="D4" s="202" t="s">
        <v>732</v>
      </c>
      <c r="E4" s="196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  <c r="IS4" s="194"/>
      <c r="IT4" s="194"/>
      <c r="IU4" s="194"/>
      <c r="IV4" s="194"/>
      <c r="IW4" s="194"/>
      <c r="IX4" s="194"/>
      <c r="IY4" s="194"/>
      <c r="IZ4" s="194"/>
      <c r="JA4" s="194"/>
      <c r="JB4" s="194"/>
      <c r="JC4" s="194"/>
      <c r="JD4" s="194"/>
      <c r="JE4" s="194"/>
      <c r="JF4" s="194"/>
      <c r="JG4" s="194"/>
      <c r="JH4" s="194"/>
      <c r="JI4" s="194"/>
      <c r="JJ4" s="194"/>
      <c r="JK4" s="194"/>
      <c r="JL4" s="194"/>
      <c r="JM4" s="194"/>
      <c r="JN4" s="194"/>
      <c r="JO4" s="194"/>
      <c r="JP4" s="194"/>
      <c r="JQ4" s="194"/>
      <c r="JR4" s="194"/>
      <c r="JS4" s="194"/>
      <c r="JT4" s="194"/>
      <c r="JU4" s="194"/>
      <c r="JV4" s="194"/>
      <c r="JW4" s="194"/>
      <c r="JX4" s="194"/>
      <c r="JY4" s="194"/>
      <c r="JZ4" s="194"/>
      <c r="KA4" s="194"/>
      <c r="KB4" s="194"/>
      <c r="KC4" s="194"/>
      <c r="KD4" s="194"/>
      <c r="KE4" s="194"/>
      <c r="KF4" s="194"/>
      <c r="KG4" s="194"/>
      <c r="KH4" s="194"/>
      <c r="KI4" s="194"/>
      <c r="KJ4" s="194"/>
      <c r="KK4" s="194"/>
      <c r="KL4" s="194"/>
      <c r="KM4" s="194"/>
      <c r="KN4" s="194"/>
      <c r="KO4" s="194"/>
      <c r="KP4" s="194"/>
      <c r="KQ4" s="194"/>
      <c r="KR4" s="194"/>
      <c r="KS4" s="194"/>
      <c r="KT4" s="194"/>
      <c r="KU4" s="194"/>
      <c r="KV4" s="194"/>
      <c r="KW4" s="194"/>
      <c r="KX4" s="194"/>
      <c r="KY4" s="194"/>
      <c r="KZ4" s="194"/>
      <c r="LA4" s="194"/>
      <c r="LB4" s="194"/>
      <c r="LC4" s="194"/>
      <c r="LD4" s="194"/>
      <c r="LE4" s="194"/>
      <c r="LF4" s="194"/>
      <c r="LG4" s="194"/>
      <c r="LH4" s="194"/>
      <c r="LI4" s="194"/>
      <c r="LJ4" s="194"/>
      <c r="LK4" s="194"/>
      <c r="LL4" s="194"/>
      <c r="LM4" s="194"/>
      <c r="LN4" s="194"/>
      <c r="LO4" s="194"/>
      <c r="LP4" s="194"/>
      <c r="LQ4" s="194"/>
      <c r="LR4" s="194"/>
      <c r="LS4" s="194"/>
      <c r="LT4" s="194"/>
      <c r="LU4" s="194"/>
      <c r="LV4" s="194"/>
      <c r="LW4" s="194"/>
      <c r="LX4" s="194"/>
      <c r="LY4" s="194"/>
      <c r="LZ4" s="194"/>
      <c r="MA4" s="194"/>
      <c r="MB4" s="194"/>
      <c r="MC4" s="194"/>
      <c r="MD4" s="194"/>
      <c r="ME4" s="194"/>
      <c r="MF4" s="194"/>
      <c r="MG4" s="194"/>
      <c r="MH4" s="194"/>
      <c r="MI4" s="194"/>
      <c r="MJ4" s="194"/>
      <c r="MK4" s="194"/>
      <c r="ML4" s="194"/>
      <c r="MM4" s="194"/>
      <c r="MN4" s="194"/>
      <c r="MO4" s="194"/>
      <c r="MP4" s="194"/>
      <c r="MQ4" s="194"/>
      <c r="MR4" s="194"/>
      <c r="MS4" s="194"/>
      <c r="MT4" s="194"/>
      <c r="MU4" s="194"/>
      <c r="MV4" s="194"/>
      <c r="MW4" s="194"/>
      <c r="MX4" s="194"/>
      <c r="MY4" s="194"/>
      <c r="MZ4" s="194"/>
      <c r="NA4" s="194"/>
      <c r="NB4" s="194"/>
      <c r="NC4" s="194"/>
      <c r="ND4" s="194"/>
      <c r="NE4" s="194"/>
      <c r="NF4" s="194"/>
      <c r="NG4" s="194"/>
      <c r="NH4" s="194"/>
      <c r="NI4" s="194"/>
      <c r="NJ4" s="194"/>
      <c r="NK4" s="194"/>
      <c r="NL4" s="194"/>
      <c r="NM4" s="194"/>
      <c r="NN4" s="194"/>
      <c r="NO4" s="194"/>
      <c r="NP4" s="194"/>
      <c r="NQ4" s="194"/>
      <c r="NR4" s="194"/>
      <c r="NS4" s="194"/>
      <c r="NT4" s="194"/>
      <c r="NU4" s="194"/>
      <c r="NV4" s="194"/>
      <c r="NW4" s="194"/>
      <c r="NX4" s="194"/>
      <c r="NY4" s="194"/>
      <c r="NZ4" s="194"/>
      <c r="OA4" s="194"/>
      <c r="OB4" s="194"/>
      <c r="OC4" s="194"/>
      <c r="OD4" s="194"/>
      <c r="OE4" s="194"/>
      <c r="OF4" s="194"/>
      <c r="OG4" s="194"/>
      <c r="OH4" s="194"/>
      <c r="OI4" s="194"/>
      <c r="OJ4" s="194"/>
      <c r="OK4" s="194"/>
      <c r="OL4" s="194"/>
      <c r="OM4" s="194"/>
      <c r="ON4" s="194"/>
      <c r="OO4" s="194"/>
      <c r="OP4" s="194"/>
      <c r="OQ4" s="194"/>
      <c r="OR4" s="194"/>
      <c r="OS4" s="194"/>
      <c r="OT4" s="194"/>
      <c r="OU4" s="194"/>
      <c r="OV4" s="194"/>
      <c r="OW4" s="194"/>
      <c r="OX4" s="194"/>
      <c r="OY4" s="194"/>
      <c r="OZ4" s="194"/>
      <c r="PA4" s="194"/>
      <c r="PB4" s="194"/>
      <c r="PC4" s="194"/>
      <c r="PD4" s="194"/>
      <c r="PE4" s="194"/>
      <c r="PF4" s="194"/>
      <c r="PG4" s="194"/>
      <c r="PH4" s="194"/>
      <c r="PI4" s="194"/>
      <c r="PJ4" s="194"/>
      <c r="PK4" s="194"/>
      <c r="PL4" s="194"/>
      <c r="PM4" s="194"/>
      <c r="PN4" s="194"/>
      <c r="PO4" s="194"/>
      <c r="PP4" s="194"/>
      <c r="PQ4" s="194"/>
      <c r="PR4" s="194"/>
      <c r="PS4" s="194"/>
      <c r="PT4" s="194"/>
      <c r="PU4" s="194"/>
      <c r="PV4" s="194"/>
      <c r="PW4" s="194"/>
      <c r="PX4" s="194"/>
      <c r="PY4" s="194"/>
      <c r="PZ4" s="194"/>
      <c r="QA4" s="194"/>
      <c r="QB4" s="194"/>
      <c r="QC4" s="194"/>
      <c r="QD4" s="194"/>
      <c r="QE4" s="194"/>
      <c r="QF4" s="194"/>
      <c r="QG4" s="194"/>
      <c r="QH4" s="194"/>
      <c r="QI4" s="194"/>
      <c r="QJ4" s="194"/>
      <c r="QK4" s="194"/>
      <c r="QL4" s="194"/>
      <c r="QM4" s="194"/>
      <c r="QN4" s="194"/>
      <c r="QO4" s="194"/>
      <c r="QP4" s="194"/>
      <c r="QQ4" s="194"/>
      <c r="QR4" s="194"/>
      <c r="QS4" s="194"/>
      <c r="QT4" s="194"/>
      <c r="QU4" s="194"/>
      <c r="QV4" s="194"/>
      <c r="QW4" s="194"/>
      <c r="QX4" s="194"/>
      <c r="QY4" s="194"/>
      <c r="QZ4" s="194"/>
      <c r="RA4" s="194"/>
      <c r="RB4" s="194"/>
      <c r="RC4" s="194"/>
      <c r="RD4" s="194"/>
      <c r="RE4" s="194"/>
      <c r="RF4" s="194"/>
      <c r="RG4" s="194"/>
      <c r="RH4" s="194"/>
      <c r="RI4" s="194"/>
      <c r="RJ4" s="194"/>
      <c r="RK4" s="194"/>
      <c r="RL4" s="194"/>
      <c r="RM4" s="194"/>
      <c r="RN4" s="194"/>
      <c r="RO4" s="194"/>
      <c r="RP4" s="194"/>
      <c r="RQ4" s="194"/>
      <c r="RR4" s="194"/>
      <c r="RS4" s="194"/>
      <c r="RT4" s="194"/>
      <c r="RU4" s="194"/>
      <c r="RV4" s="194"/>
      <c r="RW4" s="194"/>
      <c r="RX4" s="194"/>
      <c r="RY4" s="194"/>
      <c r="RZ4" s="194"/>
      <c r="SA4" s="194"/>
      <c r="SB4" s="194"/>
      <c r="SC4" s="194"/>
      <c r="SD4" s="194"/>
      <c r="SE4" s="194"/>
      <c r="SF4" s="194"/>
      <c r="SG4" s="194"/>
      <c r="SH4" s="194"/>
      <c r="SI4" s="194"/>
      <c r="SJ4" s="194"/>
      <c r="SK4" s="194"/>
      <c r="SL4" s="194"/>
      <c r="SM4" s="194"/>
      <c r="SN4" s="194"/>
      <c r="SO4" s="194"/>
      <c r="SP4" s="194"/>
      <c r="SQ4" s="194"/>
      <c r="SR4" s="194"/>
      <c r="SS4" s="194"/>
      <c r="ST4" s="194"/>
      <c r="SU4" s="194"/>
      <c r="SV4" s="194"/>
      <c r="SW4" s="194"/>
      <c r="SX4" s="194"/>
      <c r="SY4" s="194"/>
      <c r="SZ4" s="194"/>
      <c r="TA4" s="194"/>
      <c r="TB4" s="194"/>
      <c r="TC4" s="194"/>
      <c r="TD4" s="194"/>
      <c r="TE4" s="194"/>
      <c r="TF4" s="194"/>
      <c r="TG4" s="194"/>
      <c r="TH4" s="194"/>
      <c r="TI4" s="194"/>
      <c r="TJ4" s="194"/>
      <c r="TK4" s="194"/>
      <c r="TL4" s="194"/>
      <c r="TM4" s="194"/>
      <c r="TN4" s="194"/>
      <c r="TO4" s="194"/>
      <c r="TP4" s="194"/>
      <c r="TQ4" s="194"/>
      <c r="TR4" s="194"/>
      <c r="TS4" s="194"/>
      <c r="TT4" s="194"/>
      <c r="TU4" s="194"/>
      <c r="TV4" s="194"/>
      <c r="TW4" s="194"/>
      <c r="TX4" s="194"/>
      <c r="TY4" s="194"/>
      <c r="TZ4" s="194"/>
      <c r="UA4" s="194"/>
      <c r="UB4" s="194"/>
      <c r="UC4" s="194"/>
      <c r="UD4" s="194"/>
      <c r="UE4" s="194"/>
      <c r="UF4" s="194"/>
      <c r="UG4" s="194"/>
      <c r="UH4" s="194"/>
      <c r="UI4" s="194"/>
      <c r="UJ4" s="194"/>
      <c r="UK4" s="194"/>
      <c r="UL4" s="194"/>
      <c r="UM4" s="194"/>
      <c r="UN4" s="194"/>
      <c r="UO4" s="194"/>
      <c r="UP4" s="194"/>
      <c r="UQ4" s="194"/>
      <c r="UR4" s="194"/>
      <c r="US4" s="194"/>
      <c r="UT4" s="194"/>
      <c r="UU4" s="194"/>
      <c r="UV4" s="194"/>
      <c r="UW4" s="194"/>
      <c r="UX4" s="194"/>
      <c r="UY4" s="194"/>
      <c r="UZ4" s="194"/>
      <c r="VA4" s="194"/>
      <c r="VB4" s="194"/>
      <c r="VC4" s="194"/>
      <c r="VD4" s="194"/>
      <c r="VE4" s="194"/>
      <c r="VF4" s="194"/>
      <c r="VG4" s="194"/>
      <c r="VH4" s="194"/>
      <c r="VI4" s="194"/>
      <c r="VJ4" s="194"/>
      <c r="VK4" s="194"/>
      <c r="VL4" s="194"/>
      <c r="VM4" s="194"/>
      <c r="VN4" s="194"/>
      <c r="VO4" s="194"/>
      <c r="VP4" s="194"/>
      <c r="VQ4" s="194"/>
      <c r="VR4" s="194"/>
      <c r="VS4" s="194"/>
      <c r="VT4" s="194"/>
      <c r="VU4" s="194"/>
      <c r="VV4" s="194"/>
      <c r="VW4" s="194"/>
      <c r="VX4" s="194"/>
      <c r="VY4" s="194"/>
      <c r="VZ4" s="194"/>
      <c r="WA4" s="194"/>
      <c r="WB4" s="194"/>
      <c r="WC4" s="194"/>
      <c r="WD4" s="194"/>
      <c r="WE4" s="194"/>
      <c r="WF4" s="194"/>
      <c r="WG4" s="194"/>
      <c r="WH4" s="194"/>
      <c r="WI4" s="194"/>
      <c r="WJ4" s="194"/>
      <c r="WK4" s="194"/>
      <c r="WL4" s="194"/>
      <c r="WM4" s="194"/>
      <c r="WN4" s="194"/>
      <c r="WO4" s="194"/>
      <c r="WP4" s="194"/>
      <c r="WQ4" s="194"/>
      <c r="WR4" s="194"/>
      <c r="WS4" s="194"/>
      <c r="WT4" s="194"/>
      <c r="WU4" s="194"/>
      <c r="WV4" s="194"/>
      <c r="WW4" s="194"/>
      <c r="WX4" s="194"/>
      <c r="WY4" s="194"/>
      <c r="WZ4" s="194"/>
      <c r="XA4" s="194"/>
      <c r="XB4" s="194"/>
      <c r="XC4" s="194"/>
      <c r="XD4" s="194"/>
      <c r="XE4" s="194"/>
      <c r="XF4" s="194"/>
      <c r="XG4" s="194"/>
      <c r="XH4" s="194"/>
      <c r="XI4" s="194"/>
      <c r="XJ4" s="194"/>
      <c r="XK4" s="194"/>
      <c r="XL4" s="194"/>
      <c r="XM4" s="194"/>
      <c r="XN4" s="194"/>
      <c r="XO4" s="194"/>
      <c r="XP4" s="194"/>
      <c r="XQ4" s="194"/>
      <c r="XR4" s="194"/>
      <c r="XS4" s="194"/>
      <c r="XT4" s="194"/>
      <c r="XU4" s="194"/>
      <c r="XV4" s="194"/>
      <c r="XW4" s="194"/>
      <c r="XX4" s="194"/>
      <c r="XY4" s="194"/>
      <c r="XZ4" s="194"/>
      <c r="YA4" s="194"/>
      <c r="YB4" s="194"/>
      <c r="YC4" s="194"/>
      <c r="YD4" s="194"/>
      <c r="YE4" s="194"/>
      <c r="YF4" s="194"/>
      <c r="YG4" s="194"/>
      <c r="YH4" s="194"/>
      <c r="YI4" s="194"/>
      <c r="YJ4" s="194"/>
      <c r="YK4" s="194"/>
      <c r="YL4" s="194"/>
      <c r="YM4" s="194"/>
      <c r="YN4" s="194"/>
      <c r="YO4" s="194"/>
      <c r="YP4" s="194"/>
      <c r="YQ4" s="194"/>
      <c r="YR4" s="194"/>
      <c r="YS4" s="194"/>
      <c r="YT4" s="194"/>
      <c r="YU4" s="194"/>
      <c r="YV4" s="194"/>
      <c r="YW4" s="194"/>
      <c r="YX4" s="194"/>
      <c r="YY4" s="194"/>
      <c r="YZ4" s="194"/>
      <c r="ZA4" s="194"/>
      <c r="ZB4" s="194"/>
      <c r="ZC4" s="194"/>
      <c r="ZD4" s="194"/>
      <c r="ZE4" s="194"/>
      <c r="ZF4" s="194"/>
      <c r="ZG4" s="194"/>
      <c r="ZH4" s="194"/>
      <c r="ZI4" s="194"/>
      <c r="ZJ4" s="194"/>
      <c r="ZK4" s="194"/>
      <c r="ZL4" s="194"/>
      <c r="ZM4" s="194"/>
      <c r="ZN4" s="194"/>
      <c r="ZO4" s="194"/>
      <c r="ZP4" s="194"/>
      <c r="ZQ4" s="194"/>
      <c r="ZR4" s="194"/>
      <c r="ZS4" s="194"/>
      <c r="ZT4" s="194"/>
      <c r="ZU4" s="194"/>
      <c r="ZV4" s="194"/>
      <c r="ZW4" s="194"/>
      <c r="ZX4" s="194"/>
      <c r="ZY4" s="194"/>
      <c r="ZZ4" s="194"/>
      <c r="AAA4" s="194"/>
      <c r="AAB4" s="194"/>
      <c r="AAC4" s="194"/>
      <c r="AAD4" s="194"/>
      <c r="AAE4" s="194"/>
      <c r="AAF4" s="194"/>
      <c r="AAG4" s="194"/>
      <c r="AAH4" s="194"/>
      <c r="AAI4" s="194"/>
      <c r="AAJ4" s="194"/>
      <c r="AAK4" s="194"/>
      <c r="AAL4" s="194"/>
      <c r="AAM4" s="194"/>
      <c r="AAN4" s="194"/>
      <c r="AAO4" s="194"/>
      <c r="AAP4" s="194"/>
      <c r="AAQ4" s="194"/>
      <c r="AAR4" s="194"/>
      <c r="AAS4" s="194"/>
      <c r="AAT4" s="194"/>
      <c r="AAU4" s="194"/>
      <c r="AAV4" s="194"/>
      <c r="AAW4" s="194"/>
      <c r="AAX4" s="194"/>
      <c r="AAY4" s="194"/>
      <c r="AAZ4" s="194"/>
      <c r="ABA4" s="194"/>
      <c r="ABB4" s="194"/>
      <c r="ABC4" s="194"/>
      <c r="ABD4" s="194"/>
      <c r="ABE4" s="194"/>
      <c r="ABF4" s="194"/>
      <c r="ABG4" s="194"/>
      <c r="ABH4" s="194"/>
      <c r="ABI4" s="194"/>
      <c r="ABJ4" s="194"/>
      <c r="ABK4" s="194"/>
      <c r="ABL4" s="194"/>
      <c r="ABM4" s="194"/>
      <c r="ABN4" s="194"/>
      <c r="ABO4" s="194"/>
      <c r="ABP4" s="194"/>
      <c r="ABQ4" s="194"/>
      <c r="ABR4" s="194"/>
      <c r="ABS4" s="194"/>
      <c r="ABT4" s="194"/>
      <c r="ABU4" s="194"/>
      <c r="ABV4" s="194"/>
      <c r="ABW4" s="194"/>
      <c r="ABX4" s="194"/>
      <c r="ABY4" s="194"/>
      <c r="ABZ4" s="194"/>
      <c r="ACA4" s="194"/>
      <c r="ACB4" s="194"/>
      <c r="ACC4" s="194"/>
      <c r="ACD4" s="194"/>
      <c r="ACE4" s="194"/>
      <c r="ACF4" s="194"/>
      <c r="ACG4" s="194"/>
      <c r="ACH4" s="194"/>
      <c r="ACI4" s="194"/>
      <c r="ACJ4" s="194"/>
      <c r="ACK4" s="194"/>
      <c r="ACL4" s="194"/>
      <c r="ACM4" s="194"/>
      <c r="ACN4" s="194"/>
      <c r="ACO4" s="194"/>
      <c r="ACP4" s="194"/>
      <c r="ACQ4" s="194"/>
      <c r="ACR4" s="194"/>
      <c r="ACS4" s="194"/>
      <c r="ACT4" s="194"/>
      <c r="ACU4" s="194"/>
      <c r="ACV4" s="194"/>
      <c r="ACW4" s="194"/>
      <c r="ACX4" s="194"/>
      <c r="ACY4" s="194"/>
      <c r="ACZ4" s="194"/>
      <c r="ADA4" s="194"/>
      <c r="ADB4" s="194"/>
      <c r="ADC4" s="194"/>
      <c r="ADD4" s="194"/>
      <c r="ADE4" s="194"/>
      <c r="ADF4" s="194"/>
      <c r="ADG4" s="194"/>
      <c r="ADH4" s="194"/>
      <c r="ADI4" s="194"/>
      <c r="ADJ4" s="194"/>
      <c r="ADK4" s="194"/>
      <c r="ADL4" s="194"/>
      <c r="ADM4" s="194"/>
      <c r="ADN4" s="194"/>
      <c r="ADO4" s="194"/>
      <c r="ADP4" s="194"/>
      <c r="ADQ4" s="194"/>
      <c r="ADR4" s="194"/>
      <c r="ADS4" s="194"/>
      <c r="ADT4" s="194"/>
      <c r="ADU4" s="194"/>
      <c r="ADV4" s="194"/>
      <c r="ADW4" s="194"/>
      <c r="ADX4" s="194"/>
      <c r="ADY4" s="194"/>
      <c r="ADZ4" s="194"/>
      <c r="AEA4" s="194"/>
      <c r="AEB4" s="194"/>
      <c r="AEC4" s="194"/>
      <c r="AED4" s="194"/>
      <c r="AEE4" s="194"/>
      <c r="AEF4" s="194"/>
      <c r="AEG4" s="194"/>
      <c r="AEH4" s="194"/>
      <c r="AEI4" s="194"/>
      <c r="AEJ4" s="194"/>
      <c r="AEK4" s="194"/>
      <c r="AEL4" s="194"/>
      <c r="AEM4" s="194"/>
      <c r="AEN4" s="194"/>
      <c r="AEO4" s="194"/>
      <c r="AEP4" s="194"/>
      <c r="AEQ4" s="194"/>
      <c r="AER4" s="194"/>
      <c r="AES4" s="194"/>
      <c r="AET4" s="194"/>
      <c r="AEU4" s="194"/>
      <c r="AEV4" s="194"/>
      <c r="AEW4" s="194"/>
      <c r="AEX4" s="194"/>
      <c r="AEY4" s="194"/>
      <c r="AEZ4" s="194"/>
      <c r="AFA4" s="194"/>
      <c r="AFB4" s="194"/>
      <c r="AFC4" s="194"/>
      <c r="AFD4" s="194"/>
      <c r="AFE4" s="194"/>
      <c r="AFF4" s="194"/>
      <c r="AFG4" s="194"/>
      <c r="AFH4" s="194"/>
      <c r="AFI4" s="194"/>
      <c r="AFJ4" s="194"/>
      <c r="AFK4" s="194"/>
      <c r="AFL4" s="194"/>
      <c r="AFM4" s="194"/>
      <c r="AFN4" s="194"/>
      <c r="AFO4" s="194"/>
      <c r="AFP4" s="194"/>
      <c r="AFQ4" s="194"/>
      <c r="AFR4" s="194"/>
      <c r="AFS4" s="194"/>
      <c r="AFT4" s="194"/>
      <c r="AFU4" s="194"/>
      <c r="AFV4" s="194"/>
      <c r="AFW4" s="194"/>
      <c r="AFX4" s="194"/>
      <c r="AFY4" s="194"/>
      <c r="AFZ4" s="194"/>
      <c r="AGA4" s="194"/>
      <c r="AGB4" s="194"/>
      <c r="AGC4" s="194"/>
      <c r="AGD4" s="194"/>
      <c r="AGE4" s="194"/>
      <c r="AGF4" s="194"/>
      <c r="AGG4" s="194"/>
      <c r="AGH4" s="194"/>
      <c r="AGI4" s="194"/>
      <c r="AGJ4" s="194"/>
      <c r="AGK4" s="194"/>
      <c r="AGL4" s="194"/>
      <c r="AGM4" s="194"/>
      <c r="AGN4" s="194"/>
      <c r="AGO4" s="194"/>
      <c r="AGP4" s="194"/>
      <c r="AGQ4" s="194"/>
      <c r="AGR4" s="194"/>
      <c r="AGS4" s="194"/>
      <c r="AGT4" s="194"/>
      <c r="AGU4" s="194"/>
      <c r="AGV4" s="194"/>
      <c r="AGW4" s="194"/>
      <c r="AGX4" s="194"/>
      <c r="AGY4" s="194"/>
      <c r="AGZ4" s="194"/>
      <c r="AHA4" s="194"/>
      <c r="AHB4" s="194"/>
      <c r="AHC4" s="194"/>
      <c r="AHD4" s="194"/>
      <c r="AHE4" s="194"/>
      <c r="AHF4" s="194"/>
      <c r="AHG4" s="194"/>
      <c r="AHH4" s="194"/>
      <c r="AHI4" s="194"/>
      <c r="AHJ4" s="194"/>
      <c r="AHK4" s="194"/>
      <c r="AHL4" s="194"/>
      <c r="AHM4" s="194"/>
      <c r="AHN4" s="194"/>
      <c r="AHO4" s="194"/>
      <c r="AHP4" s="194"/>
      <c r="AHQ4" s="194"/>
      <c r="AHR4" s="194"/>
      <c r="AHS4" s="194"/>
      <c r="AHT4" s="194"/>
      <c r="AHU4" s="194"/>
      <c r="AHV4" s="194"/>
      <c r="AHW4" s="194"/>
      <c r="AHX4" s="194"/>
      <c r="AHY4" s="194"/>
      <c r="AHZ4" s="194"/>
      <c r="AIA4" s="194"/>
      <c r="AIB4" s="194"/>
      <c r="AIC4" s="194"/>
      <c r="AID4" s="194"/>
      <c r="AIE4" s="194"/>
      <c r="AIF4" s="194"/>
      <c r="AIG4" s="194"/>
      <c r="AIH4" s="194"/>
      <c r="AII4" s="194"/>
      <c r="AIJ4" s="194"/>
      <c r="AIK4" s="194"/>
      <c r="AIL4" s="194"/>
      <c r="AIM4" s="194"/>
      <c r="AIN4" s="194"/>
      <c r="AIO4" s="194"/>
      <c r="AIP4" s="194"/>
      <c r="AIQ4" s="194"/>
      <c r="AIR4" s="194"/>
      <c r="AIS4" s="194"/>
      <c r="AIT4" s="194"/>
      <c r="AIU4" s="194"/>
      <c r="AIV4" s="194"/>
      <c r="AIW4" s="194"/>
      <c r="AIX4" s="194"/>
      <c r="AIY4" s="194"/>
      <c r="AIZ4" s="194"/>
      <c r="AJA4" s="194"/>
      <c r="AJB4" s="194"/>
      <c r="AJC4" s="194"/>
      <c r="AJD4" s="194"/>
      <c r="AJE4" s="194"/>
      <c r="AJF4" s="194"/>
      <c r="AJG4" s="194"/>
      <c r="AJH4" s="194"/>
      <c r="AJI4" s="194"/>
      <c r="AJJ4" s="194"/>
      <c r="AJK4" s="194"/>
      <c r="AJL4" s="194"/>
      <c r="AJM4" s="194"/>
      <c r="AJN4" s="194"/>
      <c r="AJO4" s="194"/>
      <c r="AJP4" s="194"/>
      <c r="AJQ4" s="194"/>
      <c r="AJR4" s="194"/>
      <c r="AJS4" s="194"/>
      <c r="AJT4" s="194"/>
      <c r="AJU4" s="194"/>
      <c r="AJV4" s="194"/>
      <c r="AJW4" s="194"/>
      <c r="AJX4" s="194"/>
      <c r="AJY4" s="194"/>
      <c r="AJZ4" s="194"/>
      <c r="AKA4" s="194"/>
      <c r="AKB4" s="194"/>
      <c r="AKC4" s="194"/>
      <c r="AKD4" s="194"/>
      <c r="AKE4" s="194"/>
      <c r="AKF4" s="194"/>
      <c r="AKG4" s="194"/>
      <c r="AKH4" s="194"/>
      <c r="AKI4" s="194"/>
      <c r="AKJ4" s="194"/>
      <c r="AKK4" s="194"/>
      <c r="AKL4" s="194"/>
      <c r="AKM4" s="194"/>
      <c r="AKN4" s="194"/>
      <c r="AKO4" s="194"/>
      <c r="AKP4" s="194"/>
      <c r="AKQ4" s="194"/>
      <c r="AKR4" s="194"/>
      <c r="AKS4" s="194"/>
      <c r="AKT4" s="194"/>
      <c r="AKU4" s="194"/>
      <c r="AKV4" s="194"/>
      <c r="AKW4" s="194"/>
      <c r="AKX4" s="194"/>
      <c r="AKY4" s="194"/>
      <c r="AKZ4" s="194"/>
      <c r="ALA4" s="194"/>
      <c r="ALB4" s="194"/>
      <c r="ALC4" s="194"/>
      <c r="ALD4" s="194"/>
      <c r="ALE4" s="194"/>
      <c r="ALF4" s="194"/>
      <c r="ALG4" s="194"/>
      <c r="ALH4" s="194"/>
      <c r="ALI4" s="194"/>
      <c r="ALJ4" s="194"/>
      <c r="ALK4" s="194"/>
      <c r="ALL4" s="194"/>
      <c r="ALM4" s="194"/>
      <c r="ALN4" s="194"/>
      <c r="ALO4" s="194"/>
      <c r="ALP4" s="194"/>
      <c r="ALQ4" s="194"/>
      <c r="ALR4" s="194"/>
      <c r="ALS4" s="194"/>
      <c r="ALT4" s="194"/>
      <c r="ALU4" s="194"/>
      <c r="ALV4" s="194"/>
      <c r="ALW4" s="194"/>
      <c r="ALX4" s="194"/>
      <c r="ALY4" s="194"/>
      <c r="ALZ4" s="194"/>
      <c r="AMA4" s="194"/>
      <c r="AMB4" s="194"/>
      <c r="AMC4" s="194"/>
      <c r="AMD4" s="194"/>
      <c r="AME4" s="194"/>
      <c r="AMF4" s="194"/>
      <c r="AMG4" s="194"/>
      <c r="AMH4" s="194"/>
      <c r="AMI4" s="194"/>
      <c r="AMJ4" s="194"/>
      <c r="AMK4" s="194"/>
    </row>
    <row r="5" spans="1:1025" s="195" customFormat="1" ht="18.75">
      <c r="A5" s="203">
        <v>1</v>
      </c>
      <c r="B5" s="204">
        <v>2</v>
      </c>
      <c r="C5" s="203">
        <v>3</v>
      </c>
      <c r="D5" s="203">
        <v>4</v>
      </c>
      <c r="E5" s="196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  <c r="IS5" s="194"/>
      <c r="IT5" s="194"/>
      <c r="IU5" s="194"/>
      <c r="IV5" s="194"/>
      <c r="IW5" s="194"/>
      <c r="IX5" s="194"/>
      <c r="IY5" s="194"/>
      <c r="IZ5" s="194"/>
      <c r="JA5" s="194"/>
      <c r="JB5" s="194"/>
      <c r="JC5" s="194"/>
      <c r="JD5" s="194"/>
      <c r="JE5" s="194"/>
      <c r="JF5" s="194"/>
      <c r="JG5" s="194"/>
      <c r="JH5" s="194"/>
      <c r="JI5" s="194"/>
      <c r="JJ5" s="194"/>
      <c r="JK5" s="194"/>
      <c r="JL5" s="194"/>
      <c r="JM5" s="194"/>
      <c r="JN5" s="194"/>
      <c r="JO5" s="194"/>
      <c r="JP5" s="194"/>
      <c r="JQ5" s="194"/>
      <c r="JR5" s="194"/>
      <c r="JS5" s="194"/>
      <c r="JT5" s="194"/>
      <c r="JU5" s="194"/>
      <c r="JV5" s="194"/>
      <c r="JW5" s="194"/>
      <c r="JX5" s="194"/>
      <c r="JY5" s="194"/>
      <c r="JZ5" s="194"/>
      <c r="KA5" s="194"/>
      <c r="KB5" s="194"/>
      <c r="KC5" s="194"/>
      <c r="KD5" s="194"/>
      <c r="KE5" s="194"/>
      <c r="KF5" s="194"/>
      <c r="KG5" s="194"/>
      <c r="KH5" s="194"/>
      <c r="KI5" s="194"/>
      <c r="KJ5" s="194"/>
      <c r="KK5" s="194"/>
      <c r="KL5" s="194"/>
      <c r="KM5" s="194"/>
      <c r="KN5" s="194"/>
      <c r="KO5" s="194"/>
      <c r="KP5" s="194"/>
      <c r="KQ5" s="194"/>
      <c r="KR5" s="194"/>
      <c r="KS5" s="194"/>
      <c r="KT5" s="194"/>
      <c r="KU5" s="194"/>
      <c r="KV5" s="194"/>
      <c r="KW5" s="194"/>
      <c r="KX5" s="194"/>
      <c r="KY5" s="194"/>
      <c r="KZ5" s="194"/>
      <c r="LA5" s="194"/>
      <c r="LB5" s="194"/>
      <c r="LC5" s="194"/>
      <c r="LD5" s="194"/>
      <c r="LE5" s="194"/>
      <c r="LF5" s="194"/>
      <c r="LG5" s="194"/>
      <c r="LH5" s="194"/>
      <c r="LI5" s="194"/>
      <c r="LJ5" s="194"/>
      <c r="LK5" s="194"/>
      <c r="LL5" s="194"/>
      <c r="LM5" s="194"/>
      <c r="LN5" s="194"/>
      <c r="LO5" s="194"/>
      <c r="LP5" s="194"/>
      <c r="LQ5" s="194"/>
      <c r="LR5" s="194"/>
      <c r="LS5" s="194"/>
      <c r="LT5" s="194"/>
      <c r="LU5" s="194"/>
      <c r="LV5" s="194"/>
      <c r="LW5" s="194"/>
      <c r="LX5" s="194"/>
      <c r="LY5" s="194"/>
      <c r="LZ5" s="194"/>
      <c r="MA5" s="194"/>
      <c r="MB5" s="194"/>
      <c r="MC5" s="194"/>
      <c r="MD5" s="194"/>
      <c r="ME5" s="194"/>
      <c r="MF5" s="194"/>
      <c r="MG5" s="194"/>
      <c r="MH5" s="194"/>
      <c r="MI5" s="194"/>
      <c r="MJ5" s="194"/>
      <c r="MK5" s="194"/>
      <c r="ML5" s="194"/>
      <c r="MM5" s="194"/>
      <c r="MN5" s="194"/>
      <c r="MO5" s="194"/>
      <c r="MP5" s="194"/>
      <c r="MQ5" s="194"/>
      <c r="MR5" s="194"/>
      <c r="MS5" s="194"/>
      <c r="MT5" s="194"/>
      <c r="MU5" s="194"/>
      <c r="MV5" s="194"/>
      <c r="MW5" s="194"/>
      <c r="MX5" s="194"/>
      <c r="MY5" s="194"/>
      <c r="MZ5" s="194"/>
      <c r="NA5" s="194"/>
      <c r="NB5" s="194"/>
      <c r="NC5" s="194"/>
      <c r="ND5" s="194"/>
      <c r="NE5" s="194"/>
      <c r="NF5" s="194"/>
      <c r="NG5" s="194"/>
      <c r="NH5" s="194"/>
      <c r="NI5" s="194"/>
      <c r="NJ5" s="194"/>
      <c r="NK5" s="194"/>
      <c r="NL5" s="194"/>
      <c r="NM5" s="194"/>
      <c r="NN5" s="194"/>
      <c r="NO5" s="194"/>
      <c r="NP5" s="194"/>
      <c r="NQ5" s="194"/>
      <c r="NR5" s="194"/>
      <c r="NS5" s="194"/>
      <c r="NT5" s="194"/>
      <c r="NU5" s="194"/>
      <c r="NV5" s="194"/>
      <c r="NW5" s="194"/>
      <c r="NX5" s="194"/>
      <c r="NY5" s="194"/>
      <c r="NZ5" s="194"/>
      <c r="OA5" s="194"/>
      <c r="OB5" s="194"/>
      <c r="OC5" s="194"/>
      <c r="OD5" s="194"/>
      <c r="OE5" s="194"/>
      <c r="OF5" s="194"/>
      <c r="OG5" s="194"/>
      <c r="OH5" s="194"/>
      <c r="OI5" s="194"/>
      <c r="OJ5" s="194"/>
      <c r="OK5" s="194"/>
      <c r="OL5" s="194"/>
      <c r="OM5" s="194"/>
      <c r="ON5" s="194"/>
      <c r="OO5" s="194"/>
      <c r="OP5" s="194"/>
      <c r="OQ5" s="194"/>
      <c r="OR5" s="194"/>
      <c r="OS5" s="194"/>
      <c r="OT5" s="194"/>
      <c r="OU5" s="194"/>
      <c r="OV5" s="194"/>
      <c r="OW5" s="194"/>
      <c r="OX5" s="194"/>
      <c r="OY5" s="194"/>
      <c r="OZ5" s="194"/>
      <c r="PA5" s="194"/>
      <c r="PB5" s="194"/>
      <c r="PC5" s="194"/>
      <c r="PD5" s="194"/>
      <c r="PE5" s="194"/>
      <c r="PF5" s="194"/>
      <c r="PG5" s="194"/>
      <c r="PH5" s="194"/>
      <c r="PI5" s="194"/>
      <c r="PJ5" s="194"/>
      <c r="PK5" s="194"/>
      <c r="PL5" s="194"/>
      <c r="PM5" s="194"/>
      <c r="PN5" s="194"/>
      <c r="PO5" s="194"/>
      <c r="PP5" s="194"/>
      <c r="PQ5" s="194"/>
      <c r="PR5" s="194"/>
      <c r="PS5" s="194"/>
      <c r="PT5" s="194"/>
      <c r="PU5" s="194"/>
      <c r="PV5" s="194"/>
      <c r="PW5" s="194"/>
      <c r="PX5" s="194"/>
      <c r="PY5" s="194"/>
      <c r="PZ5" s="194"/>
      <c r="QA5" s="194"/>
      <c r="QB5" s="194"/>
      <c r="QC5" s="194"/>
      <c r="QD5" s="194"/>
      <c r="QE5" s="194"/>
      <c r="QF5" s="194"/>
      <c r="QG5" s="194"/>
      <c r="QH5" s="194"/>
      <c r="QI5" s="194"/>
      <c r="QJ5" s="194"/>
      <c r="QK5" s="194"/>
      <c r="QL5" s="194"/>
      <c r="QM5" s="194"/>
      <c r="QN5" s="194"/>
      <c r="QO5" s="194"/>
      <c r="QP5" s="194"/>
      <c r="QQ5" s="194"/>
      <c r="QR5" s="194"/>
      <c r="QS5" s="194"/>
      <c r="QT5" s="194"/>
      <c r="QU5" s="194"/>
      <c r="QV5" s="194"/>
      <c r="QW5" s="194"/>
      <c r="QX5" s="194"/>
      <c r="QY5" s="194"/>
      <c r="QZ5" s="194"/>
      <c r="RA5" s="194"/>
      <c r="RB5" s="194"/>
      <c r="RC5" s="194"/>
      <c r="RD5" s="194"/>
      <c r="RE5" s="194"/>
      <c r="RF5" s="194"/>
      <c r="RG5" s="194"/>
      <c r="RH5" s="194"/>
      <c r="RI5" s="194"/>
      <c r="RJ5" s="194"/>
      <c r="RK5" s="194"/>
      <c r="RL5" s="194"/>
      <c r="RM5" s="194"/>
      <c r="RN5" s="194"/>
      <c r="RO5" s="194"/>
      <c r="RP5" s="194"/>
      <c r="RQ5" s="194"/>
      <c r="RR5" s="194"/>
      <c r="RS5" s="194"/>
      <c r="RT5" s="194"/>
      <c r="RU5" s="194"/>
      <c r="RV5" s="194"/>
      <c r="RW5" s="194"/>
      <c r="RX5" s="194"/>
      <c r="RY5" s="194"/>
      <c r="RZ5" s="194"/>
      <c r="SA5" s="194"/>
      <c r="SB5" s="194"/>
      <c r="SC5" s="194"/>
      <c r="SD5" s="194"/>
      <c r="SE5" s="194"/>
      <c r="SF5" s="194"/>
      <c r="SG5" s="194"/>
      <c r="SH5" s="194"/>
      <c r="SI5" s="194"/>
      <c r="SJ5" s="194"/>
      <c r="SK5" s="194"/>
      <c r="SL5" s="194"/>
      <c r="SM5" s="194"/>
      <c r="SN5" s="194"/>
      <c r="SO5" s="194"/>
      <c r="SP5" s="194"/>
      <c r="SQ5" s="194"/>
      <c r="SR5" s="194"/>
      <c r="SS5" s="194"/>
      <c r="ST5" s="194"/>
      <c r="SU5" s="194"/>
      <c r="SV5" s="194"/>
      <c r="SW5" s="194"/>
      <c r="SX5" s="194"/>
      <c r="SY5" s="194"/>
      <c r="SZ5" s="194"/>
      <c r="TA5" s="194"/>
      <c r="TB5" s="194"/>
      <c r="TC5" s="194"/>
      <c r="TD5" s="194"/>
      <c r="TE5" s="194"/>
      <c r="TF5" s="194"/>
      <c r="TG5" s="194"/>
      <c r="TH5" s="194"/>
      <c r="TI5" s="194"/>
      <c r="TJ5" s="194"/>
      <c r="TK5" s="194"/>
      <c r="TL5" s="194"/>
      <c r="TM5" s="194"/>
      <c r="TN5" s="194"/>
      <c r="TO5" s="194"/>
      <c r="TP5" s="194"/>
      <c r="TQ5" s="194"/>
      <c r="TR5" s="194"/>
      <c r="TS5" s="194"/>
      <c r="TT5" s="194"/>
      <c r="TU5" s="194"/>
      <c r="TV5" s="194"/>
      <c r="TW5" s="194"/>
      <c r="TX5" s="194"/>
      <c r="TY5" s="194"/>
      <c r="TZ5" s="194"/>
      <c r="UA5" s="194"/>
      <c r="UB5" s="194"/>
      <c r="UC5" s="194"/>
      <c r="UD5" s="194"/>
      <c r="UE5" s="194"/>
      <c r="UF5" s="194"/>
      <c r="UG5" s="194"/>
      <c r="UH5" s="194"/>
      <c r="UI5" s="194"/>
      <c r="UJ5" s="194"/>
      <c r="UK5" s="194"/>
      <c r="UL5" s="194"/>
      <c r="UM5" s="194"/>
      <c r="UN5" s="194"/>
      <c r="UO5" s="194"/>
      <c r="UP5" s="194"/>
      <c r="UQ5" s="194"/>
      <c r="UR5" s="194"/>
      <c r="US5" s="194"/>
      <c r="UT5" s="194"/>
      <c r="UU5" s="194"/>
      <c r="UV5" s="194"/>
      <c r="UW5" s="194"/>
      <c r="UX5" s="194"/>
      <c r="UY5" s="194"/>
      <c r="UZ5" s="194"/>
      <c r="VA5" s="194"/>
      <c r="VB5" s="194"/>
      <c r="VC5" s="194"/>
      <c r="VD5" s="194"/>
      <c r="VE5" s="194"/>
      <c r="VF5" s="194"/>
      <c r="VG5" s="194"/>
      <c r="VH5" s="194"/>
      <c r="VI5" s="194"/>
      <c r="VJ5" s="194"/>
      <c r="VK5" s="194"/>
      <c r="VL5" s="194"/>
      <c r="VM5" s="194"/>
      <c r="VN5" s="194"/>
      <c r="VO5" s="194"/>
      <c r="VP5" s="194"/>
      <c r="VQ5" s="194"/>
      <c r="VR5" s="194"/>
      <c r="VS5" s="194"/>
      <c r="VT5" s="194"/>
      <c r="VU5" s="194"/>
      <c r="VV5" s="194"/>
      <c r="VW5" s="194"/>
      <c r="VX5" s="194"/>
      <c r="VY5" s="194"/>
      <c r="VZ5" s="194"/>
      <c r="WA5" s="194"/>
      <c r="WB5" s="194"/>
      <c r="WC5" s="194"/>
      <c r="WD5" s="194"/>
      <c r="WE5" s="194"/>
      <c r="WF5" s="194"/>
      <c r="WG5" s="194"/>
      <c r="WH5" s="194"/>
      <c r="WI5" s="194"/>
      <c r="WJ5" s="194"/>
      <c r="WK5" s="194"/>
      <c r="WL5" s="194"/>
      <c r="WM5" s="194"/>
      <c r="WN5" s="194"/>
      <c r="WO5" s="194"/>
      <c r="WP5" s="194"/>
      <c r="WQ5" s="194"/>
      <c r="WR5" s="194"/>
      <c r="WS5" s="194"/>
      <c r="WT5" s="194"/>
      <c r="WU5" s="194"/>
      <c r="WV5" s="194"/>
      <c r="WW5" s="194"/>
      <c r="WX5" s="194"/>
      <c r="WY5" s="194"/>
      <c r="WZ5" s="194"/>
      <c r="XA5" s="194"/>
      <c r="XB5" s="194"/>
      <c r="XC5" s="194"/>
      <c r="XD5" s="194"/>
      <c r="XE5" s="194"/>
      <c r="XF5" s="194"/>
      <c r="XG5" s="194"/>
      <c r="XH5" s="194"/>
      <c r="XI5" s="194"/>
      <c r="XJ5" s="194"/>
      <c r="XK5" s="194"/>
      <c r="XL5" s="194"/>
      <c r="XM5" s="194"/>
      <c r="XN5" s="194"/>
      <c r="XO5" s="194"/>
      <c r="XP5" s="194"/>
      <c r="XQ5" s="194"/>
      <c r="XR5" s="194"/>
      <c r="XS5" s="194"/>
      <c r="XT5" s="194"/>
      <c r="XU5" s="194"/>
      <c r="XV5" s="194"/>
      <c r="XW5" s="194"/>
      <c r="XX5" s="194"/>
      <c r="XY5" s="194"/>
      <c r="XZ5" s="194"/>
      <c r="YA5" s="194"/>
      <c r="YB5" s="194"/>
      <c r="YC5" s="194"/>
      <c r="YD5" s="194"/>
      <c r="YE5" s="194"/>
      <c r="YF5" s="194"/>
      <c r="YG5" s="194"/>
      <c r="YH5" s="194"/>
      <c r="YI5" s="194"/>
      <c r="YJ5" s="194"/>
      <c r="YK5" s="194"/>
      <c r="YL5" s="194"/>
      <c r="YM5" s="194"/>
      <c r="YN5" s="194"/>
      <c r="YO5" s="194"/>
      <c r="YP5" s="194"/>
      <c r="YQ5" s="194"/>
      <c r="YR5" s="194"/>
      <c r="YS5" s="194"/>
      <c r="YT5" s="194"/>
      <c r="YU5" s="194"/>
      <c r="YV5" s="194"/>
      <c r="YW5" s="194"/>
      <c r="YX5" s="194"/>
      <c r="YY5" s="194"/>
      <c r="YZ5" s="194"/>
      <c r="ZA5" s="194"/>
      <c r="ZB5" s="194"/>
      <c r="ZC5" s="194"/>
      <c r="ZD5" s="194"/>
      <c r="ZE5" s="194"/>
      <c r="ZF5" s="194"/>
      <c r="ZG5" s="194"/>
      <c r="ZH5" s="194"/>
      <c r="ZI5" s="194"/>
      <c r="ZJ5" s="194"/>
      <c r="ZK5" s="194"/>
      <c r="ZL5" s="194"/>
      <c r="ZM5" s="194"/>
      <c r="ZN5" s="194"/>
      <c r="ZO5" s="194"/>
      <c r="ZP5" s="194"/>
      <c r="ZQ5" s="194"/>
      <c r="ZR5" s="194"/>
      <c r="ZS5" s="194"/>
      <c r="ZT5" s="194"/>
      <c r="ZU5" s="194"/>
      <c r="ZV5" s="194"/>
      <c r="ZW5" s="194"/>
      <c r="ZX5" s="194"/>
      <c r="ZY5" s="194"/>
      <c r="ZZ5" s="194"/>
      <c r="AAA5" s="194"/>
      <c r="AAB5" s="194"/>
      <c r="AAC5" s="194"/>
      <c r="AAD5" s="194"/>
      <c r="AAE5" s="194"/>
      <c r="AAF5" s="194"/>
      <c r="AAG5" s="194"/>
      <c r="AAH5" s="194"/>
      <c r="AAI5" s="194"/>
      <c r="AAJ5" s="194"/>
      <c r="AAK5" s="194"/>
      <c r="AAL5" s="194"/>
      <c r="AAM5" s="194"/>
      <c r="AAN5" s="194"/>
      <c r="AAO5" s="194"/>
      <c r="AAP5" s="194"/>
      <c r="AAQ5" s="194"/>
      <c r="AAR5" s="194"/>
      <c r="AAS5" s="194"/>
      <c r="AAT5" s="194"/>
      <c r="AAU5" s="194"/>
      <c r="AAV5" s="194"/>
      <c r="AAW5" s="194"/>
      <c r="AAX5" s="194"/>
      <c r="AAY5" s="194"/>
      <c r="AAZ5" s="194"/>
      <c r="ABA5" s="194"/>
      <c r="ABB5" s="194"/>
      <c r="ABC5" s="194"/>
      <c r="ABD5" s="194"/>
      <c r="ABE5" s="194"/>
      <c r="ABF5" s="194"/>
      <c r="ABG5" s="194"/>
      <c r="ABH5" s="194"/>
      <c r="ABI5" s="194"/>
      <c r="ABJ5" s="194"/>
      <c r="ABK5" s="194"/>
      <c r="ABL5" s="194"/>
      <c r="ABM5" s="194"/>
      <c r="ABN5" s="194"/>
      <c r="ABO5" s="194"/>
      <c r="ABP5" s="194"/>
      <c r="ABQ5" s="194"/>
      <c r="ABR5" s="194"/>
      <c r="ABS5" s="194"/>
      <c r="ABT5" s="194"/>
      <c r="ABU5" s="194"/>
      <c r="ABV5" s="194"/>
      <c r="ABW5" s="194"/>
      <c r="ABX5" s="194"/>
      <c r="ABY5" s="194"/>
      <c r="ABZ5" s="194"/>
      <c r="ACA5" s="194"/>
      <c r="ACB5" s="194"/>
      <c r="ACC5" s="194"/>
      <c r="ACD5" s="194"/>
      <c r="ACE5" s="194"/>
      <c r="ACF5" s="194"/>
      <c r="ACG5" s="194"/>
      <c r="ACH5" s="194"/>
      <c r="ACI5" s="194"/>
      <c r="ACJ5" s="194"/>
      <c r="ACK5" s="194"/>
      <c r="ACL5" s="194"/>
      <c r="ACM5" s="194"/>
      <c r="ACN5" s="194"/>
      <c r="ACO5" s="194"/>
      <c r="ACP5" s="194"/>
      <c r="ACQ5" s="194"/>
      <c r="ACR5" s="194"/>
      <c r="ACS5" s="194"/>
      <c r="ACT5" s="194"/>
      <c r="ACU5" s="194"/>
      <c r="ACV5" s="194"/>
      <c r="ACW5" s="194"/>
      <c r="ACX5" s="194"/>
      <c r="ACY5" s="194"/>
      <c r="ACZ5" s="194"/>
      <c r="ADA5" s="194"/>
      <c r="ADB5" s="194"/>
      <c r="ADC5" s="194"/>
      <c r="ADD5" s="194"/>
      <c r="ADE5" s="194"/>
      <c r="ADF5" s="194"/>
      <c r="ADG5" s="194"/>
      <c r="ADH5" s="194"/>
      <c r="ADI5" s="194"/>
      <c r="ADJ5" s="194"/>
      <c r="ADK5" s="194"/>
      <c r="ADL5" s="194"/>
      <c r="ADM5" s="194"/>
      <c r="ADN5" s="194"/>
      <c r="ADO5" s="194"/>
      <c r="ADP5" s="194"/>
      <c r="ADQ5" s="194"/>
      <c r="ADR5" s="194"/>
      <c r="ADS5" s="194"/>
      <c r="ADT5" s="194"/>
      <c r="ADU5" s="194"/>
      <c r="ADV5" s="194"/>
      <c r="ADW5" s="194"/>
      <c r="ADX5" s="194"/>
      <c r="ADY5" s="194"/>
      <c r="ADZ5" s="194"/>
      <c r="AEA5" s="194"/>
      <c r="AEB5" s="194"/>
      <c r="AEC5" s="194"/>
      <c r="AED5" s="194"/>
      <c r="AEE5" s="194"/>
      <c r="AEF5" s="194"/>
      <c r="AEG5" s="194"/>
      <c r="AEH5" s="194"/>
      <c r="AEI5" s="194"/>
      <c r="AEJ5" s="194"/>
      <c r="AEK5" s="194"/>
      <c r="AEL5" s="194"/>
      <c r="AEM5" s="194"/>
      <c r="AEN5" s="194"/>
      <c r="AEO5" s="194"/>
      <c r="AEP5" s="194"/>
      <c r="AEQ5" s="194"/>
      <c r="AER5" s="194"/>
      <c r="AES5" s="194"/>
      <c r="AET5" s="194"/>
      <c r="AEU5" s="194"/>
      <c r="AEV5" s="194"/>
      <c r="AEW5" s="194"/>
      <c r="AEX5" s="194"/>
      <c r="AEY5" s="194"/>
      <c r="AEZ5" s="194"/>
      <c r="AFA5" s="194"/>
      <c r="AFB5" s="194"/>
      <c r="AFC5" s="194"/>
      <c r="AFD5" s="194"/>
      <c r="AFE5" s="194"/>
      <c r="AFF5" s="194"/>
      <c r="AFG5" s="194"/>
      <c r="AFH5" s="194"/>
      <c r="AFI5" s="194"/>
      <c r="AFJ5" s="194"/>
      <c r="AFK5" s="194"/>
      <c r="AFL5" s="194"/>
      <c r="AFM5" s="194"/>
      <c r="AFN5" s="194"/>
      <c r="AFO5" s="194"/>
      <c r="AFP5" s="194"/>
      <c r="AFQ5" s="194"/>
      <c r="AFR5" s="194"/>
      <c r="AFS5" s="194"/>
      <c r="AFT5" s="194"/>
      <c r="AFU5" s="194"/>
      <c r="AFV5" s="194"/>
      <c r="AFW5" s="194"/>
      <c r="AFX5" s="194"/>
      <c r="AFY5" s="194"/>
      <c r="AFZ5" s="194"/>
      <c r="AGA5" s="194"/>
      <c r="AGB5" s="194"/>
      <c r="AGC5" s="194"/>
      <c r="AGD5" s="194"/>
      <c r="AGE5" s="194"/>
      <c r="AGF5" s="194"/>
      <c r="AGG5" s="194"/>
      <c r="AGH5" s="194"/>
      <c r="AGI5" s="194"/>
      <c r="AGJ5" s="194"/>
      <c r="AGK5" s="194"/>
      <c r="AGL5" s="194"/>
      <c r="AGM5" s="194"/>
      <c r="AGN5" s="194"/>
      <c r="AGO5" s="194"/>
      <c r="AGP5" s="194"/>
      <c r="AGQ5" s="194"/>
      <c r="AGR5" s="194"/>
      <c r="AGS5" s="194"/>
      <c r="AGT5" s="194"/>
      <c r="AGU5" s="194"/>
      <c r="AGV5" s="194"/>
      <c r="AGW5" s="194"/>
      <c r="AGX5" s="194"/>
      <c r="AGY5" s="194"/>
      <c r="AGZ5" s="194"/>
      <c r="AHA5" s="194"/>
      <c r="AHB5" s="194"/>
      <c r="AHC5" s="194"/>
      <c r="AHD5" s="194"/>
      <c r="AHE5" s="194"/>
      <c r="AHF5" s="194"/>
      <c r="AHG5" s="194"/>
      <c r="AHH5" s="194"/>
      <c r="AHI5" s="194"/>
      <c r="AHJ5" s="194"/>
      <c r="AHK5" s="194"/>
      <c r="AHL5" s="194"/>
      <c r="AHM5" s="194"/>
      <c r="AHN5" s="194"/>
      <c r="AHO5" s="194"/>
      <c r="AHP5" s="194"/>
      <c r="AHQ5" s="194"/>
      <c r="AHR5" s="194"/>
      <c r="AHS5" s="194"/>
      <c r="AHT5" s="194"/>
      <c r="AHU5" s="194"/>
      <c r="AHV5" s="194"/>
      <c r="AHW5" s="194"/>
      <c r="AHX5" s="194"/>
      <c r="AHY5" s="194"/>
      <c r="AHZ5" s="194"/>
      <c r="AIA5" s="194"/>
      <c r="AIB5" s="194"/>
      <c r="AIC5" s="194"/>
      <c r="AID5" s="194"/>
      <c r="AIE5" s="194"/>
      <c r="AIF5" s="194"/>
      <c r="AIG5" s="194"/>
      <c r="AIH5" s="194"/>
      <c r="AII5" s="194"/>
      <c r="AIJ5" s="194"/>
      <c r="AIK5" s="194"/>
      <c r="AIL5" s="194"/>
      <c r="AIM5" s="194"/>
      <c r="AIN5" s="194"/>
      <c r="AIO5" s="194"/>
      <c r="AIP5" s="194"/>
      <c r="AIQ5" s="194"/>
      <c r="AIR5" s="194"/>
      <c r="AIS5" s="194"/>
      <c r="AIT5" s="194"/>
      <c r="AIU5" s="194"/>
      <c r="AIV5" s="194"/>
      <c r="AIW5" s="194"/>
      <c r="AIX5" s="194"/>
      <c r="AIY5" s="194"/>
      <c r="AIZ5" s="194"/>
      <c r="AJA5" s="194"/>
      <c r="AJB5" s="194"/>
      <c r="AJC5" s="194"/>
      <c r="AJD5" s="194"/>
      <c r="AJE5" s="194"/>
      <c r="AJF5" s="194"/>
      <c r="AJG5" s="194"/>
      <c r="AJH5" s="194"/>
      <c r="AJI5" s="194"/>
      <c r="AJJ5" s="194"/>
      <c r="AJK5" s="194"/>
      <c r="AJL5" s="194"/>
      <c r="AJM5" s="194"/>
      <c r="AJN5" s="194"/>
      <c r="AJO5" s="194"/>
      <c r="AJP5" s="194"/>
      <c r="AJQ5" s="194"/>
      <c r="AJR5" s="194"/>
      <c r="AJS5" s="194"/>
      <c r="AJT5" s="194"/>
      <c r="AJU5" s="194"/>
      <c r="AJV5" s="194"/>
      <c r="AJW5" s="194"/>
      <c r="AJX5" s="194"/>
      <c r="AJY5" s="194"/>
      <c r="AJZ5" s="194"/>
      <c r="AKA5" s="194"/>
      <c r="AKB5" s="194"/>
      <c r="AKC5" s="194"/>
      <c r="AKD5" s="194"/>
      <c r="AKE5" s="194"/>
      <c r="AKF5" s="194"/>
      <c r="AKG5" s="194"/>
      <c r="AKH5" s="194"/>
      <c r="AKI5" s="194"/>
      <c r="AKJ5" s="194"/>
      <c r="AKK5" s="194"/>
      <c r="AKL5" s="194"/>
      <c r="AKM5" s="194"/>
      <c r="AKN5" s="194"/>
      <c r="AKO5" s="194"/>
      <c r="AKP5" s="194"/>
      <c r="AKQ5" s="194"/>
      <c r="AKR5" s="194"/>
      <c r="AKS5" s="194"/>
      <c r="AKT5" s="194"/>
      <c r="AKU5" s="194"/>
      <c r="AKV5" s="194"/>
      <c r="AKW5" s="194"/>
      <c r="AKX5" s="194"/>
      <c r="AKY5" s="194"/>
      <c r="AKZ5" s="194"/>
      <c r="ALA5" s="194"/>
      <c r="ALB5" s="194"/>
      <c r="ALC5" s="194"/>
      <c r="ALD5" s="194"/>
      <c r="ALE5" s="194"/>
      <c r="ALF5" s="194"/>
      <c r="ALG5" s="194"/>
      <c r="ALH5" s="194"/>
      <c r="ALI5" s="194"/>
      <c r="ALJ5" s="194"/>
      <c r="ALK5" s="194"/>
      <c r="ALL5" s="194"/>
      <c r="ALM5" s="194"/>
      <c r="ALN5" s="194"/>
      <c r="ALO5" s="194"/>
      <c r="ALP5" s="194"/>
      <c r="ALQ5" s="194"/>
      <c r="ALR5" s="194"/>
      <c r="ALS5" s="194"/>
      <c r="ALT5" s="194"/>
      <c r="ALU5" s="194"/>
      <c r="ALV5" s="194"/>
      <c r="ALW5" s="194"/>
      <c r="ALX5" s="194"/>
      <c r="ALY5" s="194"/>
      <c r="ALZ5" s="194"/>
      <c r="AMA5" s="194"/>
      <c r="AMB5" s="194"/>
      <c r="AMC5" s="194"/>
      <c r="AMD5" s="194"/>
      <c r="AME5" s="194"/>
      <c r="AMF5" s="194"/>
      <c r="AMG5" s="194"/>
      <c r="AMH5" s="194"/>
      <c r="AMI5" s="194"/>
      <c r="AMJ5" s="194"/>
      <c r="AMK5" s="194"/>
    </row>
    <row r="6" spans="1:1025" ht="29.25" customHeight="1">
      <c r="A6" s="203">
        <v>1</v>
      </c>
      <c r="B6" s="205" t="s">
        <v>510</v>
      </c>
      <c r="C6" s="206" t="s">
        <v>112</v>
      </c>
      <c r="D6" s="342">
        <f>'П1.16'!D31</f>
        <v>11290.803882959999</v>
      </c>
      <c r="G6" s="349"/>
    </row>
    <row r="7" spans="1:1025" ht="29.25" customHeight="1">
      <c r="A7" s="203">
        <v>2</v>
      </c>
      <c r="B7" s="205" t="s">
        <v>511</v>
      </c>
      <c r="C7" s="206" t="s">
        <v>112</v>
      </c>
      <c r="D7" s="342">
        <f>D6*0.302</f>
        <v>3409.8227726539194</v>
      </c>
      <c r="G7" s="349"/>
    </row>
    <row r="8" spans="1:1025" ht="29.25" customHeight="1">
      <c r="A8" s="203">
        <v>3</v>
      </c>
      <c r="B8" s="205" t="s">
        <v>525</v>
      </c>
      <c r="C8" s="206"/>
      <c r="D8" s="342">
        <f>D9+D10+D14+D15</f>
        <v>16399.360172000001</v>
      </c>
      <c r="G8" s="349"/>
    </row>
    <row r="9" spans="1:1025" ht="34.5" customHeight="1">
      <c r="A9" s="207" t="s">
        <v>526</v>
      </c>
      <c r="B9" s="205" t="s">
        <v>56</v>
      </c>
      <c r="C9" s="206" t="s">
        <v>112</v>
      </c>
      <c r="D9" s="342">
        <f>'П1.15'!C17</f>
        <v>3546.2440799999999</v>
      </c>
      <c r="F9" s="267"/>
      <c r="G9" s="349"/>
    </row>
    <row r="10" spans="1:1025" ht="18.75">
      <c r="A10" s="207" t="s">
        <v>527</v>
      </c>
      <c r="B10" s="209" t="s">
        <v>528</v>
      </c>
      <c r="C10" s="206" t="s">
        <v>112</v>
      </c>
      <c r="D10" s="342">
        <f>D11+D12+D13</f>
        <v>1628.4721199999999</v>
      </c>
      <c r="G10" s="349"/>
    </row>
    <row r="11" spans="1:1025" ht="18.75">
      <c r="A11" s="207" t="s">
        <v>529</v>
      </c>
      <c r="B11" s="205" t="s">
        <v>80</v>
      </c>
      <c r="C11" s="206" t="s">
        <v>112</v>
      </c>
      <c r="D11" s="343">
        <f>'П1.15'!C30</f>
        <v>120</v>
      </c>
      <c r="G11" s="349"/>
    </row>
    <row r="12" spans="1:1025" ht="37.5">
      <c r="A12" s="207" t="s">
        <v>530</v>
      </c>
      <c r="B12" s="210" t="s">
        <v>375</v>
      </c>
      <c r="C12" s="206" t="s">
        <v>112</v>
      </c>
      <c r="D12" s="342">
        <f>'П1.15'!C33</f>
        <v>839.47399999999993</v>
      </c>
      <c r="G12" s="349"/>
    </row>
    <row r="13" spans="1:1025" ht="18.75">
      <c r="A13" s="207" t="s">
        <v>531</v>
      </c>
      <c r="B13" s="210" t="s">
        <v>669</v>
      </c>
      <c r="C13" s="206" t="s">
        <v>112</v>
      </c>
      <c r="D13" s="208">
        <f>'П1.18.2'!C47+'П1.18.2'!C26</f>
        <v>668.99812000000009</v>
      </c>
      <c r="G13" s="349"/>
    </row>
    <row r="14" spans="1:1025" ht="18.75">
      <c r="A14" s="207" t="s">
        <v>173</v>
      </c>
      <c r="B14" s="492" t="str">
        <f>'П1.15'!B6</f>
        <v>Сырье, основные материалы</v>
      </c>
      <c r="C14" s="493" t="s">
        <v>112</v>
      </c>
      <c r="D14" s="494">
        <f>'П1.15'!C6</f>
        <v>270.73397199999999</v>
      </c>
      <c r="G14" s="349"/>
    </row>
    <row r="15" spans="1:1025" ht="18.75">
      <c r="A15" s="207" t="s">
        <v>778</v>
      </c>
      <c r="B15" s="492" t="str">
        <f>'П1.15'!B9</f>
        <v>Работы и услуги производственного характера</v>
      </c>
      <c r="C15" s="493" t="s">
        <v>112</v>
      </c>
      <c r="D15" s="494">
        <f>'П1.15'!C9</f>
        <v>10953.91</v>
      </c>
      <c r="G15" s="349"/>
    </row>
    <row r="16" spans="1:1025" ht="26.25" customHeight="1">
      <c r="A16" s="207" t="s">
        <v>532</v>
      </c>
      <c r="B16" s="210" t="s">
        <v>533</v>
      </c>
      <c r="C16" s="206" t="s">
        <v>112</v>
      </c>
      <c r="D16" s="208">
        <f>D6+D7+D8</f>
        <v>31099.986827613917</v>
      </c>
      <c r="G16" s="349"/>
    </row>
    <row r="17" spans="1:1019" ht="57" customHeight="1">
      <c r="A17" s="207" t="s">
        <v>534</v>
      </c>
      <c r="B17" s="210" t="s">
        <v>537</v>
      </c>
      <c r="C17" s="206" t="s">
        <v>15</v>
      </c>
      <c r="D17" s="208">
        <v>100</v>
      </c>
      <c r="G17" s="349"/>
    </row>
    <row r="18" spans="1:1019" ht="44.25" customHeight="1">
      <c r="A18" s="207" t="s">
        <v>536</v>
      </c>
      <c r="B18" s="210" t="s">
        <v>538</v>
      </c>
      <c r="C18" s="206" t="s">
        <v>112</v>
      </c>
      <c r="D18" s="208">
        <f>D16</f>
        <v>31099.986827613917</v>
      </c>
      <c r="G18" s="349"/>
    </row>
    <row r="19" spans="1:1019" ht="24.75" customHeight="1">
      <c r="A19" s="207" t="s">
        <v>539</v>
      </c>
      <c r="B19" s="210" t="s">
        <v>535</v>
      </c>
      <c r="C19" s="206" t="s">
        <v>112</v>
      </c>
      <c r="D19" s="208">
        <f>'П1.21.3'!C15</f>
        <v>297</v>
      </c>
      <c r="G19" s="349"/>
    </row>
    <row r="20" spans="1:1019" ht="50.25" customHeight="1">
      <c r="A20" s="207" t="s">
        <v>540</v>
      </c>
      <c r="B20" s="210" t="s">
        <v>543</v>
      </c>
      <c r="C20" s="206" t="s">
        <v>112</v>
      </c>
      <c r="D20" s="208">
        <f>D18+D19</f>
        <v>31396.986827613917</v>
      </c>
      <c r="F20" s="267"/>
      <c r="G20" s="349"/>
    </row>
    <row r="21" spans="1:1019" ht="51.75" customHeight="1">
      <c r="A21" s="207" t="s">
        <v>542</v>
      </c>
      <c r="B21" s="210" t="s">
        <v>541</v>
      </c>
      <c r="C21" s="206" t="s">
        <v>112</v>
      </c>
      <c r="D21" s="208">
        <f>D31*D35/1000</f>
        <v>5017.8874410755998</v>
      </c>
      <c r="E21" s="195"/>
      <c r="G21" s="349"/>
    </row>
    <row r="22" spans="1:1019" ht="30" customHeight="1">
      <c r="A22" s="207" t="s">
        <v>544</v>
      </c>
      <c r="B22" s="210" t="s">
        <v>545</v>
      </c>
      <c r="C22" s="206" t="s">
        <v>112</v>
      </c>
      <c r="D22" s="208">
        <f>D20+D19+D21</f>
        <v>36711.874268689513</v>
      </c>
      <c r="E22" s="195"/>
      <c r="G22" s="349"/>
    </row>
    <row r="23" spans="1:1019" ht="33" customHeight="1">
      <c r="A23" s="207" t="s">
        <v>548</v>
      </c>
      <c r="B23" s="214" t="s">
        <v>512</v>
      </c>
      <c r="C23" s="213" t="s">
        <v>547</v>
      </c>
      <c r="D23" s="208">
        <f>'т. 1.24.'!D25</f>
        <v>662390.8225051054</v>
      </c>
      <c r="G23" s="349"/>
    </row>
    <row r="24" spans="1:1019" ht="18.75">
      <c r="A24" s="207" t="s">
        <v>549</v>
      </c>
      <c r="B24" s="214" t="s">
        <v>546</v>
      </c>
      <c r="C24" s="213" t="s">
        <v>513</v>
      </c>
      <c r="D24" s="208">
        <f>'т. 1.25.'!D41</f>
        <v>207.79584788213194</v>
      </c>
      <c r="G24" s="349"/>
    </row>
    <row r="25" spans="1:1019" ht="37.5">
      <c r="A25" s="207" t="s">
        <v>550</v>
      </c>
      <c r="B25" s="215" t="s">
        <v>484</v>
      </c>
      <c r="C25" s="213" t="s">
        <v>513</v>
      </c>
      <c r="D25" s="208">
        <f>D20/D33*1000</f>
        <v>1300.1797272445622</v>
      </c>
      <c r="E25" s="265"/>
      <c r="G25" s="349"/>
    </row>
    <row r="26" spans="1:1019" s="195" customFormat="1" ht="50.25" customHeight="1">
      <c r="A26" s="482" t="s">
        <v>514</v>
      </c>
      <c r="B26" s="482"/>
      <c r="C26" s="206"/>
      <c r="D26" s="206"/>
      <c r="E26" s="196"/>
      <c r="F26" s="194"/>
      <c r="G26" s="349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  <c r="IW26" s="194"/>
      <c r="IX26" s="194"/>
      <c r="IY26" s="194"/>
      <c r="IZ26" s="194"/>
      <c r="JA26" s="194"/>
      <c r="JB26" s="194"/>
      <c r="JC26" s="194"/>
      <c r="JD26" s="194"/>
      <c r="JE26" s="194"/>
      <c r="JF26" s="194"/>
      <c r="JG26" s="194"/>
      <c r="JH26" s="194"/>
      <c r="JI26" s="194"/>
      <c r="JJ26" s="194"/>
      <c r="JK26" s="194"/>
      <c r="JL26" s="194"/>
      <c r="JM26" s="194"/>
      <c r="JN26" s="194"/>
      <c r="JO26" s="194"/>
      <c r="JP26" s="194"/>
      <c r="JQ26" s="194"/>
      <c r="JR26" s="194"/>
      <c r="JS26" s="194"/>
      <c r="JT26" s="194"/>
      <c r="JU26" s="194"/>
      <c r="JV26" s="194"/>
      <c r="JW26" s="194"/>
      <c r="JX26" s="194"/>
      <c r="JY26" s="194"/>
      <c r="JZ26" s="194"/>
      <c r="KA26" s="194"/>
      <c r="KB26" s="194"/>
      <c r="KC26" s="194"/>
      <c r="KD26" s="194"/>
      <c r="KE26" s="194"/>
      <c r="KF26" s="194"/>
      <c r="KG26" s="194"/>
      <c r="KH26" s="194"/>
      <c r="KI26" s="194"/>
      <c r="KJ26" s="194"/>
      <c r="KK26" s="194"/>
      <c r="KL26" s="194"/>
      <c r="KM26" s="194"/>
      <c r="KN26" s="194"/>
      <c r="KO26" s="194"/>
      <c r="KP26" s="194"/>
      <c r="KQ26" s="194"/>
      <c r="KR26" s="194"/>
      <c r="KS26" s="194"/>
      <c r="KT26" s="194"/>
      <c r="KU26" s="194"/>
      <c r="KV26" s="194"/>
      <c r="KW26" s="194"/>
      <c r="KX26" s="194"/>
      <c r="KY26" s="194"/>
      <c r="KZ26" s="194"/>
      <c r="LA26" s="194"/>
      <c r="LB26" s="194"/>
      <c r="LC26" s="194"/>
      <c r="LD26" s="194"/>
      <c r="LE26" s="194"/>
      <c r="LF26" s="194"/>
      <c r="LG26" s="194"/>
      <c r="LH26" s="194"/>
      <c r="LI26" s="194"/>
      <c r="LJ26" s="194"/>
      <c r="LK26" s="194"/>
      <c r="LL26" s="194"/>
      <c r="LM26" s="194"/>
      <c r="LN26" s="194"/>
      <c r="LO26" s="194"/>
      <c r="LP26" s="194"/>
      <c r="LQ26" s="194"/>
      <c r="LR26" s="194"/>
      <c r="LS26" s="194"/>
      <c r="LT26" s="194"/>
      <c r="LU26" s="194"/>
      <c r="LV26" s="194"/>
      <c r="LW26" s="194"/>
      <c r="LX26" s="194"/>
      <c r="LY26" s="194"/>
      <c r="LZ26" s="194"/>
      <c r="MA26" s="194"/>
      <c r="MB26" s="194"/>
      <c r="MC26" s="194"/>
      <c r="MD26" s="194"/>
      <c r="ME26" s="194"/>
      <c r="MF26" s="194"/>
      <c r="MG26" s="194"/>
      <c r="MH26" s="194"/>
      <c r="MI26" s="194"/>
      <c r="MJ26" s="194"/>
      <c r="MK26" s="194"/>
      <c r="ML26" s="194"/>
      <c r="MM26" s="194"/>
      <c r="MN26" s="194"/>
      <c r="MO26" s="194"/>
      <c r="MP26" s="194"/>
      <c r="MQ26" s="194"/>
      <c r="MR26" s="194"/>
      <c r="MS26" s="194"/>
      <c r="MT26" s="194"/>
      <c r="MU26" s="194"/>
      <c r="MV26" s="194"/>
      <c r="MW26" s="194"/>
      <c r="MX26" s="194"/>
      <c r="MY26" s="194"/>
      <c r="MZ26" s="194"/>
      <c r="NA26" s="194"/>
      <c r="NB26" s="194"/>
      <c r="NC26" s="194"/>
      <c r="ND26" s="194"/>
      <c r="NE26" s="194"/>
      <c r="NF26" s="194"/>
      <c r="NG26" s="194"/>
      <c r="NH26" s="194"/>
      <c r="NI26" s="194"/>
      <c r="NJ26" s="194"/>
      <c r="NK26" s="194"/>
      <c r="NL26" s="194"/>
      <c r="NM26" s="194"/>
      <c r="NN26" s="194"/>
      <c r="NO26" s="194"/>
      <c r="NP26" s="194"/>
      <c r="NQ26" s="194"/>
      <c r="NR26" s="194"/>
      <c r="NS26" s="194"/>
      <c r="NT26" s="194"/>
      <c r="NU26" s="194"/>
      <c r="NV26" s="194"/>
      <c r="NW26" s="194"/>
      <c r="NX26" s="194"/>
      <c r="NY26" s="194"/>
      <c r="NZ26" s="194"/>
      <c r="OA26" s="194"/>
      <c r="OB26" s="194"/>
      <c r="OC26" s="194"/>
      <c r="OD26" s="194"/>
      <c r="OE26" s="194"/>
      <c r="OF26" s="194"/>
      <c r="OG26" s="194"/>
      <c r="OH26" s="194"/>
      <c r="OI26" s="194"/>
      <c r="OJ26" s="194"/>
      <c r="OK26" s="194"/>
      <c r="OL26" s="194"/>
      <c r="OM26" s="194"/>
      <c r="ON26" s="194"/>
      <c r="OO26" s="194"/>
      <c r="OP26" s="194"/>
      <c r="OQ26" s="194"/>
      <c r="OR26" s="194"/>
      <c r="OS26" s="194"/>
      <c r="OT26" s="194"/>
      <c r="OU26" s="194"/>
      <c r="OV26" s="194"/>
      <c r="OW26" s="194"/>
      <c r="OX26" s="194"/>
      <c r="OY26" s="194"/>
      <c r="OZ26" s="194"/>
      <c r="PA26" s="194"/>
      <c r="PB26" s="194"/>
      <c r="PC26" s="194"/>
      <c r="PD26" s="194"/>
      <c r="PE26" s="194"/>
      <c r="PF26" s="194"/>
      <c r="PG26" s="194"/>
      <c r="PH26" s="194"/>
      <c r="PI26" s="194"/>
      <c r="PJ26" s="194"/>
      <c r="PK26" s="194"/>
      <c r="PL26" s="194"/>
      <c r="PM26" s="194"/>
      <c r="PN26" s="194"/>
      <c r="PO26" s="194"/>
      <c r="PP26" s="194"/>
      <c r="PQ26" s="194"/>
      <c r="PR26" s="194"/>
      <c r="PS26" s="194"/>
      <c r="PT26" s="194"/>
      <c r="PU26" s="194"/>
      <c r="PV26" s="194"/>
      <c r="PW26" s="194"/>
      <c r="PX26" s="194"/>
      <c r="PY26" s="194"/>
      <c r="PZ26" s="194"/>
      <c r="QA26" s="194"/>
      <c r="QB26" s="194"/>
      <c r="QC26" s="194"/>
      <c r="QD26" s="194"/>
      <c r="QE26" s="194"/>
      <c r="QF26" s="194"/>
      <c r="QG26" s="194"/>
      <c r="QH26" s="194"/>
      <c r="QI26" s="194"/>
      <c r="QJ26" s="194"/>
      <c r="QK26" s="194"/>
      <c r="QL26" s="194"/>
      <c r="QM26" s="194"/>
      <c r="QN26" s="194"/>
      <c r="QO26" s="194"/>
      <c r="QP26" s="194"/>
      <c r="QQ26" s="194"/>
      <c r="QR26" s="194"/>
      <c r="QS26" s="194"/>
      <c r="QT26" s="194"/>
      <c r="QU26" s="194"/>
      <c r="QV26" s="194"/>
      <c r="QW26" s="194"/>
      <c r="QX26" s="194"/>
      <c r="QY26" s="194"/>
      <c r="QZ26" s="194"/>
      <c r="RA26" s="194"/>
      <c r="RB26" s="194"/>
      <c r="RC26" s="194"/>
      <c r="RD26" s="194"/>
      <c r="RE26" s="194"/>
      <c r="RF26" s="194"/>
      <c r="RG26" s="194"/>
      <c r="RH26" s="194"/>
      <c r="RI26" s="194"/>
      <c r="RJ26" s="194"/>
      <c r="RK26" s="194"/>
      <c r="RL26" s="194"/>
      <c r="RM26" s="194"/>
      <c r="RN26" s="194"/>
      <c r="RO26" s="194"/>
      <c r="RP26" s="194"/>
      <c r="RQ26" s="194"/>
      <c r="RR26" s="194"/>
      <c r="RS26" s="194"/>
      <c r="RT26" s="194"/>
      <c r="RU26" s="194"/>
      <c r="RV26" s="194"/>
      <c r="RW26" s="194"/>
      <c r="RX26" s="194"/>
      <c r="RY26" s="194"/>
      <c r="RZ26" s="194"/>
      <c r="SA26" s="194"/>
      <c r="SB26" s="194"/>
      <c r="SC26" s="194"/>
      <c r="SD26" s="194"/>
      <c r="SE26" s="194"/>
      <c r="SF26" s="194"/>
      <c r="SG26" s="194"/>
      <c r="SH26" s="194"/>
      <c r="SI26" s="194"/>
      <c r="SJ26" s="194"/>
      <c r="SK26" s="194"/>
      <c r="SL26" s="194"/>
      <c r="SM26" s="194"/>
      <c r="SN26" s="194"/>
      <c r="SO26" s="194"/>
      <c r="SP26" s="194"/>
      <c r="SQ26" s="194"/>
      <c r="SR26" s="194"/>
      <c r="SS26" s="194"/>
      <c r="ST26" s="194"/>
      <c r="SU26" s="194"/>
      <c r="SV26" s="194"/>
      <c r="SW26" s="194"/>
      <c r="SX26" s="194"/>
      <c r="SY26" s="194"/>
      <c r="SZ26" s="194"/>
      <c r="TA26" s="194"/>
      <c r="TB26" s="194"/>
      <c r="TC26" s="194"/>
      <c r="TD26" s="194"/>
      <c r="TE26" s="194"/>
      <c r="TF26" s="194"/>
      <c r="TG26" s="194"/>
      <c r="TH26" s="194"/>
      <c r="TI26" s="194"/>
      <c r="TJ26" s="194"/>
      <c r="TK26" s="194"/>
      <c r="TL26" s="194"/>
      <c r="TM26" s="194"/>
      <c r="TN26" s="194"/>
      <c r="TO26" s="194"/>
      <c r="TP26" s="194"/>
      <c r="TQ26" s="194"/>
      <c r="TR26" s="194"/>
      <c r="TS26" s="194"/>
      <c r="TT26" s="194"/>
      <c r="TU26" s="194"/>
      <c r="TV26" s="194"/>
      <c r="TW26" s="194"/>
      <c r="TX26" s="194"/>
      <c r="TY26" s="194"/>
      <c r="TZ26" s="194"/>
      <c r="UA26" s="194"/>
      <c r="UB26" s="194"/>
      <c r="UC26" s="194"/>
      <c r="UD26" s="194"/>
      <c r="UE26" s="194"/>
      <c r="UF26" s="194"/>
      <c r="UG26" s="194"/>
      <c r="UH26" s="194"/>
      <c r="UI26" s="194"/>
      <c r="UJ26" s="194"/>
      <c r="UK26" s="194"/>
      <c r="UL26" s="194"/>
      <c r="UM26" s="194"/>
      <c r="UN26" s="194"/>
      <c r="UO26" s="194"/>
      <c r="UP26" s="194"/>
      <c r="UQ26" s="194"/>
      <c r="UR26" s="194"/>
      <c r="US26" s="194"/>
      <c r="UT26" s="194"/>
      <c r="UU26" s="194"/>
      <c r="UV26" s="194"/>
      <c r="UW26" s="194"/>
      <c r="UX26" s="194"/>
      <c r="UY26" s="194"/>
      <c r="UZ26" s="194"/>
      <c r="VA26" s="194"/>
      <c r="VB26" s="194"/>
      <c r="VC26" s="194"/>
      <c r="VD26" s="194"/>
      <c r="VE26" s="194"/>
      <c r="VF26" s="194"/>
      <c r="VG26" s="194"/>
      <c r="VH26" s="194"/>
      <c r="VI26" s="194"/>
      <c r="VJ26" s="194"/>
      <c r="VK26" s="194"/>
      <c r="VL26" s="194"/>
      <c r="VM26" s="194"/>
      <c r="VN26" s="194"/>
      <c r="VO26" s="194"/>
      <c r="VP26" s="194"/>
      <c r="VQ26" s="194"/>
      <c r="VR26" s="194"/>
      <c r="VS26" s="194"/>
      <c r="VT26" s="194"/>
      <c r="VU26" s="194"/>
      <c r="VV26" s="194"/>
      <c r="VW26" s="194"/>
      <c r="VX26" s="194"/>
      <c r="VY26" s="194"/>
      <c r="VZ26" s="194"/>
      <c r="WA26" s="194"/>
      <c r="WB26" s="194"/>
      <c r="WC26" s="194"/>
      <c r="WD26" s="194"/>
      <c r="WE26" s="194"/>
      <c r="WF26" s="194"/>
      <c r="WG26" s="194"/>
      <c r="WH26" s="194"/>
      <c r="WI26" s="194"/>
      <c r="WJ26" s="194"/>
      <c r="WK26" s="194"/>
      <c r="WL26" s="194"/>
      <c r="WM26" s="194"/>
      <c r="WN26" s="194"/>
      <c r="WO26" s="194"/>
      <c r="WP26" s="194"/>
      <c r="WQ26" s="194"/>
      <c r="WR26" s="194"/>
      <c r="WS26" s="194"/>
      <c r="WT26" s="194"/>
      <c r="WU26" s="194"/>
      <c r="WV26" s="194"/>
      <c r="WW26" s="194"/>
      <c r="WX26" s="194"/>
      <c r="WY26" s="194"/>
      <c r="WZ26" s="194"/>
      <c r="XA26" s="194"/>
      <c r="XB26" s="194"/>
      <c r="XC26" s="194"/>
      <c r="XD26" s="194"/>
      <c r="XE26" s="194"/>
      <c r="XF26" s="194"/>
      <c r="XG26" s="194"/>
      <c r="XH26" s="194"/>
      <c r="XI26" s="194"/>
      <c r="XJ26" s="194"/>
      <c r="XK26" s="194"/>
      <c r="XL26" s="194"/>
      <c r="XM26" s="194"/>
      <c r="XN26" s="194"/>
      <c r="XO26" s="194"/>
      <c r="XP26" s="194"/>
      <c r="XQ26" s="194"/>
      <c r="XR26" s="194"/>
      <c r="XS26" s="194"/>
      <c r="XT26" s="194"/>
      <c r="XU26" s="194"/>
      <c r="XV26" s="194"/>
      <c r="XW26" s="194"/>
      <c r="XX26" s="194"/>
      <c r="XY26" s="194"/>
      <c r="XZ26" s="194"/>
      <c r="YA26" s="194"/>
      <c r="YB26" s="194"/>
      <c r="YC26" s="194"/>
      <c r="YD26" s="194"/>
      <c r="YE26" s="194"/>
      <c r="YF26" s="194"/>
      <c r="YG26" s="194"/>
      <c r="YH26" s="194"/>
      <c r="YI26" s="194"/>
      <c r="YJ26" s="194"/>
      <c r="YK26" s="194"/>
      <c r="YL26" s="194"/>
      <c r="YM26" s="194"/>
      <c r="YN26" s="194"/>
      <c r="YO26" s="194"/>
      <c r="YP26" s="194"/>
      <c r="YQ26" s="194"/>
      <c r="YR26" s="194"/>
      <c r="YS26" s="194"/>
      <c r="YT26" s="194"/>
      <c r="YU26" s="194"/>
      <c r="YV26" s="194"/>
      <c r="YW26" s="194"/>
      <c r="YX26" s="194"/>
      <c r="YY26" s="194"/>
      <c r="YZ26" s="194"/>
      <c r="ZA26" s="194"/>
      <c r="ZB26" s="194"/>
      <c r="ZC26" s="194"/>
      <c r="ZD26" s="194"/>
      <c r="ZE26" s="194"/>
      <c r="ZF26" s="194"/>
      <c r="ZG26" s="194"/>
      <c r="ZH26" s="194"/>
      <c r="ZI26" s="194"/>
      <c r="ZJ26" s="194"/>
      <c r="ZK26" s="194"/>
      <c r="ZL26" s="194"/>
      <c r="ZM26" s="194"/>
      <c r="ZN26" s="194"/>
      <c r="ZO26" s="194"/>
      <c r="ZP26" s="194"/>
      <c r="ZQ26" s="194"/>
      <c r="ZR26" s="194"/>
      <c r="ZS26" s="194"/>
      <c r="ZT26" s="194"/>
      <c r="ZU26" s="194"/>
      <c r="ZV26" s="194"/>
      <c r="ZW26" s="194"/>
      <c r="ZX26" s="194"/>
      <c r="ZY26" s="194"/>
      <c r="ZZ26" s="194"/>
      <c r="AAA26" s="194"/>
      <c r="AAB26" s="194"/>
      <c r="AAC26" s="194"/>
      <c r="AAD26" s="194"/>
      <c r="AAE26" s="194"/>
      <c r="AAF26" s="194"/>
      <c r="AAG26" s="194"/>
      <c r="AAH26" s="194"/>
      <c r="AAI26" s="194"/>
      <c r="AAJ26" s="194"/>
      <c r="AAK26" s="194"/>
      <c r="AAL26" s="194"/>
      <c r="AAM26" s="194"/>
      <c r="AAN26" s="194"/>
      <c r="AAO26" s="194"/>
      <c r="AAP26" s="194"/>
      <c r="AAQ26" s="194"/>
      <c r="AAR26" s="194"/>
      <c r="AAS26" s="194"/>
      <c r="AAT26" s="194"/>
      <c r="AAU26" s="194"/>
      <c r="AAV26" s="194"/>
      <c r="AAW26" s="194"/>
      <c r="AAX26" s="194"/>
      <c r="AAY26" s="194"/>
      <c r="AAZ26" s="194"/>
      <c r="ABA26" s="194"/>
      <c r="ABB26" s="194"/>
      <c r="ABC26" s="194"/>
      <c r="ABD26" s="194"/>
      <c r="ABE26" s="194"/>
      <c r="ABF26" s="194"/>
      <c r="ABG26" s="194"/>
      <c r="ABH26" s="194"/>
      <c r="ABI26" s="194"/>
      <c r="ABJ26" s="194"/>
      <c r="ABK26" s="194"/>
      <c r="ABL26" s="194"/>
      <c r="ABM26" s="194"/>
      <c r="ABN26" s="194"/>
      <c r="ABO26" s="194"/>
      <c r="ABP26" s="194"/>
      <c r="ABQ26" s="194"/>
      <c r="ABR26" s="194"/>
      <c r="ABS26" s="194"/>
      <c r="ABT26" s="194"/>
      <c r="ABU26" s="194"/>
      <c r="ABV26" s="194"/>
      <c r="ABW26" s="194"/>
      <c r="ABX26" s="194"/>
      <c r="ABY26" s="194"/>
      <c r="ABZ26" s="194"/>
      <c r="ACA26" s="194"/>
      <c r="ACB26" s="194"/>
      <c r="ACC26" s="194"/>
      <c r="ACD26" s="194"/>
      <c r="ACE26" s="194"/>
      <c r="ACF26" s="194"/>
      <c r="ACG26" s="194"/>
      <c r="ACH26" s="194"/>
      <c r="ACI26" s="194"/>
      <c r="ACJ26" s="194"/>
      <c r="ACK26" s="194"/>
      <c r="ACL26" s="194"/>
      <c r="ACM26" s="194"/>
      <c r="ACN26" s="194"/>
      <c r="ACO26" s="194"/>
      <c r="ACP26" s="194"/>
      <c r="ACQ26" s="194"/>
      <c r="ACR26" s="194"/>
      <c r="ACS26" s="194"/>
      <c r="ACT26" s="194"/>
      <c r="ACU26" s="194"/>
      <c r="ACV26" s="194"/>
      <c r="ACW26" s="194"/>
      <c r="ACX26" s="194"/>
      <c r="ACY26" s="194"/>
      <c r="ACZ26" s="194"/>
      <c r="ADA26" s="194"/>
      <c r="ADB26" s="194"/>
      <c r="ADC26" s="194"/>
      <c r="ADD26" s="194"/>
      <c r="ADE26" s="194"/>
      <c r="ADF26" s="194"/>
      <c r="ADG26" s="194"/>
      <c r="ADH26" s="194"/>
      <c r="ADI26" s="194"/>
      <c r="ADJ26" s="194"/>
      <c r="ADK26" s="194"/>
      <c r="ADL26" s="194"/>
      <c r="ADM26" s="194"/>
      <c r="ADN26" s="194"/>
      <c r="ADO26" s="194"/>
      <c r="ADP26" s="194"/>
      <c r="ADQ26" s="194"/>
      <c r="ADR26" s="194"/>
      <c r="ADS26" s="194"/>
      <c r="ADT26" s="194"/>
      <c r="ADU26" s="194"/>
      <c r="ADV26" s="194"/>
      <c r="ADW26" s="194"/>
      <c r="ADX26" s="194"/>
      <c r="ADY26" s="194"/>
      <c r="ADZ26" s="194"/>
      <c r="AEA26" s="194"/>
      <c r="AEB26" s="194"/>
      <c r="AEC26" s="194"/>
      <c r="AED26" s="194"/>
      <c r="AEE26" s="194"/>
      <c r="AEF26" s="194"/>
      <c r="AEG26" s="194"/>
      <c r="AEH26" s="194"/>
      <c r="AEI26" s="194"/>
      <c r="AEJ26" s="194"/>
      <c r="AEK26" s="194"/>
      <c r="AEL26" s="194"/>
      <c r="AEM26" s="194"/>
      <c r="AEN26" s="194"/>
      <c r="AEO26" s="194"/>
      <c r="AEP26" s="194"/>
      <c r="AEQ26" s="194"/>
      <c r="AER26" s="194"/>
      <c r="AES26" s="194"/>
      <c r="AET26" s="194"/>
      <c r="AEU26" s="194"/>
      <c r="AEV26" s="194"/>
      <c r="AEW26" s="194"/>
      <c r="AEX26" s="194"/>
      <c r="AEY26" s="194"/>
      <c r="AEZ26" s="194"/>
      <c r="AFA26" s="194"/>
      <c r="AFB26" s="194"/>
      <c r="AFC26" s="194"/>
      <c r="AFD26" s="194"/>
      <c r="AFE26" s="194"/>
      <c r="AFF26" s="194"/>
      <c r="AFG26" s="194"/>
      <c r="AFH26" s="194"/>
      <c r="AFI26" s="194"/>
      <c r="AFJ26" s="194"/>
      <c r="AFK26" s="194"/>
      <c r="AFL26" s="194"/>
      <c r="AFM26" s="194"/>
      <c r="AFN26" s="194"/>
      <c r="AFO26" s="194"/>
      <c r="AFP26" s="194"/>
      <c r="AFQ26" s="194"/>
      <c r="AFR26" s="194"/>
      <c r="AFS26" s="194"/>
      <c r="AFT26" s="194"/>
      <c r="AFU26" s="194"/>
      <c r="AFV26" s="194"/>
      <c r="AFW26" s="194"/>
      <c r="AFX26" s="194"/>
      <c r="AFY26" s="194"/>
      <c r="AFZ26" s="194"/>
      <c r="AGA26" s="194"/>
      <c r="AGB26" s="194"/>
      <c r="AGC26" s="194"/>
      <c r="AGD26" s="194"/>
      <c r="AGE26" s="194"/>
      <c r="AGF26" s="194"/>
      <c r="AGG26" s="194"/>
      <c r="AGH26" s="194"/>
      <c r="AGI26" s="194"/>
      <c r="AGJ26" s="194"/>
      <c r="AGK26" s="194"/>
      <c r="AGL26" s="194"/>
      <c r="AGM26" s="194"/>
      <c r="AGN26" s="194"/>
      <c r="AGO26" s="194"/>
      <c r="AGP26" s="194"/>
      <c r="AGQ26" s="194"/>
      <c r="AGR26" s="194"/>
      <c r="AGS26" s="194"/>
      <c r="AGT26" s="194"/>
      <c r="AGU26" s="194"/>
      <c r="AGV26" s="194"/>
      <c r="AGW26" s="194"/>
      <c r="AGX26" s="194"/>
      <c r="AGY26" s="194"/>
      <c r="AGZ26" s="194"/>
      <c r="AHA26" s="194"/>
      <c r="AHB26" s="194"/>
      <c r="AHC26" s="194"/>
      <c r="AHD26" s="194"/>
      <c r="AHE26" s="194"/>
      <c r="AHF26" s="194"/>
      <c r="AHG26" s="194"/>
      <c r="AHH26" s="194"/>
      <c r="AHI26" s="194"/>
      <c r="AHJ26" s="194"/>
      <c r="AHK26" s="194"/>
      <c r="AHL26" s="194"/>
      <c r="AHM26" s="194"/>
      <c r="AHN26" s="194"/>
      <c r="AHO26" s="194"/>
      <c r="AHP26" s="194"/>
      <c r="AHQ26" s="194"/>
      <c r="AHR26" s="194"/>
      <c r="AHS26" s="194"/>
      <c r="AHT26" s="194"/>
      <c r="AHU26" s="194"/>
      <c r="AHV26" s="194"/>
      <c r="AHW26" s="194"/>
      <c r="AHX26" s="194"/>
      <c r="AHY26" s="194"/>
      <c r="AHZ26" s="194"/>
      <c r="AIA26" s="194"/>
      <c r="AIB26" s="194"/>
      <c r="AIC26" s="194"/>
      <c r="AID26" s="194"/>
      <c r="AIE26" s="194"/>
      <c r="AIF26" s="194"/>
      <c r="AIG26" s="194"/>
      <c r="AIH26" s="194"/>
      <c r="AII26" s="194"/>
      <c r="AIJ26" s="194"/>
      <c r="AIK26" s="194"/>
      <c r="AIL26" s="194"/>
      <c r="AIM26" s="194"/>
      <c r="AIN26" s="194"/>
      <c r="AIO26" s="194"/>
      <c r="AIP26" s="194"/>
      <c r="AIQ26" s="194"/>
      <c r="AIR26" s="194"/>
      <c r="AIS26" s="194"/>
      <c r="AIT26" s="194"/>
      <c r="AIU26" s="194"/>
      <c r="AIV26" s="194"/>
      <c r="AIW26" s="194"/>
      <c r="AIX26" s="194"/>
      <c r="AIY26" s="194"/>
      <c r="AIZ26" s="194"/>
      <c r="AJA26" s="194"/>
      <c r="AJB26" s="194"/>
      <c r="AJC26" s="194"/>
      <c r="AJD26" s="194"/>
      <c r="AJE26" s="194"/>
      <c r="AJF26" s="194"/>
      <c r="AJG26" s="194"/>
      <c r="AJH26" s="194"/>
      <c r="AJI26" s="194"/>
      <c r="AJJ26" s="194"/>
      <c r="AJK26" s="194"/>
      <c r="AJL26" s="194"/>
      <c r="AJM26" s="194"/>
      <c r="AJN26" s="194"/>
      <c r="AJO26" s="194"/>
      <c r="AJP26" s="194"/>
      <c r="AJQ26" s="194"/>
      <c r="AJR26" s="194"/>
      <c r="AJS26" s="194"/>
      <c r="AJT26" s="194"/>
      <c r="AJU26" s="194"/>
      <c r="AJV26" s="194"/>
      <c r="AJW26" s="194"/>
      <c r="AJX26" s="194"/>
      <c r="AJY26" s="194"/>
      <c r="AJZ26" s="194"/>
      <c r="AKA26" s="194"/>
      <c r="AKB26" s="194"/>
      <c r="AKC26" s="194"/>
      <c r="AKD26" s="194"/>
      <c r="AKE26" s="194"/>
      <c r="AKF26" s="194"/>
      <c r="AKG26" s="194"/>
      <c r="AKH26" s="194"/>
      <c r="AKI26" s="194"/>
      <c r="AKJ26" s="194"/>
      <c r="AKK26" s="194"/>
      <c r="AKL26" s="194"/>
      <c r="AKM26" s="194"/>
      <c r="AKN26" s="194"/>
      <c r="AKO26" s="194"/>
      <c r="AKP26" s="194"/>
      <c r="AKQ26" s="194"/>
      <c r="AKR26" s="194"/>
      <c r="AKS26" s="194"/>
      <c r="AKT26" s="194"/>
      <c r="AKU26" s="194"/>
      <c r="AKV26" s="194"/>
      <c r="AKW26" s="194"/>
      <c r="AKX26" s="194"/>
      <c r="AKY26" s="194"/>
      <c r="AKZ26" s="194"/>
      <c r="ALA26" s="194"/>
      <c r="ALB26" s="194"/>
      <c r="ALC26" s="194"/>
      <c r="ALD26" s="194"/>
      <c r="ALE26" s="194"/>
      <c r="ALF26" s="194"/>
      <c r="ALG26" s="194"/>
      <c r="ALH26" s="194"/>
      <c r="ALI26" s="194"/>
      <c r="ALJ26" s="194"/>
      <c r="ALK26" s="194"/>
      <c r="ALL26" s="194"/>
      <c r="ALM26" s="194"/>
      <c r="ALN26" s="194"/>
      <c r="ALO26" s="194"/>
      <c r="ALP26" s="194"/>
      <c r="ALQ26" s="194"/>
      <c r="ALR26" s="194"/>
      <c r="ALS26" s="194"/>
      <c r="ALT26" s="194"/>
      <c r="ALU26" s="194"/>
      <c r="ALV26" s="194"/>
      <c r="ALW26" s="194"/>
      <c r="ALX26" s="194"/>
      <c r="ALY26" s="194"/>
      <c r="ALZ26" s="194"/>
      <c r="AMA26" s="194"/>
      <c r="AMB26" s="194"/>
      <c r="AMC26" s="194"/>
      <c r="AMD26" s="194"/>
      <c r="AME26" s="194"/>
    </row>
    <row r="27" spans="1:1019" s="195" customFormat="1" ht="18.75">
      <c r="A27" s="206" t="s">
        <v>8</v>
      </c>
      <c r="B27" s="205" t="s">
        <v>515</v>
      </c>
      <c r="C27" s="206" t="s">
        <v>10</v>
      </c>
      <c r="D27" s="286">
        <f>'информ о ТСО'!E20</f>
        <v>15.2</v>
      </c>
      <c r="E27" s="196"/>
      <c r="F27" s="194"/>
      <c r="G27" s="349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  <c r="IW27" s="194"/>
      <c r="IX27" s="194"/>
      <c r="IY27" s="194"/>
      <c r="IZ27" s="194"/>
      <c r="JA27" s="194"/>
      <c r="JB27" s="194"/>
      <c r="JC27" s="194"/>
      <c r="JD27" s="194"/>
      <c r="JE27" s="194"/>
      <c r="JF27" s="194"/>
      <c r="JG27" s="194"/>
      <c r="JH27" s="194"/>
      <c r="JI27" s="194"/>
      <c r="JJ27" s="194"/>
      <c r="JK27" s="194"/>
      <c r="JL27" s="194"/>
      <c r="JM27" s="194"/>
      <c r="JN27" s="194"/>
      <c r="JO27" s="194"/>
      <c r="JP27" s="194"/>
      <c r="JQ27" s="194"/>
      <c r="JR27" s="194"/>
      <c r="JS27" s="194"/>
      <c r="JT27" s="194"/>
      <c r="JU27" s="194"/>
      <c r="JV27" s="194"/>
      <c r="JW27" s="194"/>
      <c r="JX27" s="194"/>
      <c r="JY27" s="194"/>
      <c r="JZ27" s="194"/>
      <c r="KA27" s="194"/>
      <c r="KB27" s="194"/>
      <c r="KC27" s="194"/>
      <c r="KD27" s="194"/>
      <c r="KE27" s="194"/>
      <c r="KF27" s="194"/>
      <c r="KG27" s="194"/>
      <c r="KH27" s="194"/>
      <c r="KI27" s="194"/>
      <c r="KJ27" s="194"/>
      <c r="KK27" s="194"/>
      <c r="KL27" s="194"/>
      <c r="KM27" s="194"/>
      <c r="KN27" s="194"/>
      <c r="KO27" s="194"/>
      <c r="KP27" s="194"/>
      <c r="KQ27" s="194"/>
      <c r="KR27" s="194"/>
      <c r="KS27" s="194"/>
      <c r="KT27" s="194"/>
      <c r="KU27" s="194"/>
      <c r="KV27" s="194"/>
      <c r="KW27" s="194"/>
      <c r="KX27" s="194"/>
      <c r="KY27" s="194"/>
      <c r="KZ27" s="194"/>
      <c r="LA27" s="194"/>
      <c r="LB27" s="194"/>
      <c r="LC27" s="194"/>
      <c r="LD27" s="194"/>
      <c r="LE27" s="194"/>
      <c r="LF27" s="194"/>
      <c r="LG27" s="194"/>
      <c r="LH27" s="194"/>
      <c r="LI27" s="194"/>
      <c r="LJ27" s="194"/>
      <c r="LK27" s="194"/>
      <c r="LL27" s="194"/>
      <c r="LM27" s="194"/>
      <c r="LN27" s="194"/>
      <c r="LO27" s="194"/>
      <c r="LP27" s="194"/>
      <c r="LQ27" s="194"/>
      <c r="LR27" s="194"/>
      <c r="LS27" s="194"/>
      <c r="LT27" s="194"/>
      <c r="LU27" s="194"/>
      <c r="LV27" s="194"/>
      <c r="LW27" s="194"/>
      <c r="LX27" s="194"/>
      <c r="LY27" s="194"/>
      <c r="LZ27" s="194"/>
      <c r="MA27" s="194"/>
      <c r="MB27" s="194"/>
      <c r="MC27" s="194"/>
      <c r="MD27" s="194"/>
      <c r="ME27" s="194"/>
      <c r="MF27" s="194"/>
      <c r="MG27" s="194"/>
      <c r="MH27" s="194"/>
      <c r="MI27" s="194"/>
      <c r="MJ27" s="194"/>
      <c r="MK27" s="194"/>
      <c r="ML27" s="194"/>
      <c r="MM27" s="194"/>
      <c r="MN27" s="194"/>
      <c r="MO27" s="194"/>
      <c r="MP27" s="194"/>
      <c r="MQ27" s="194"/>
      <c r="MR27" s="194"/>
      <c r="MS27" s="194"/>
      <c r="MT27" s="194"/>
      <c r="MU27" s="194"/>
      <c r="MV27" s="194"/>
      <c r="MW27" s="194"/>
      <c r="MX27" s="194"/>
      <c r="MY27" s="194"/>
      <c r="MZ27" s="194"/>
      <c r="NA27" s="194"/>
      <c r="NB27" s="194"/>
      <c r="NC27" s="194"/>
      <c r="ND27" s="194"/>
      <c r="NE27" s="194"/>
      <c r="NF27" s="194"/>
      <c r="NG27" s="194"/>
      <c r="NH27" s="194"/>
      <c r="NI27" s="194"/>
      <c r="NJ27" s="194"/>
      <c r="NK27" s="194"/>
      <c r="NL27" s="194"/>
      <c r="NM27" s="194"/>
      <c r="NN27" s="194"/>
      <c r="NO27" s="194"/>
      <c r="NP27" s="194"/>
      <c r="NQ27" s="194"/>
      <c r="NR27" s="194"/>
      <c r="NS27" s="194"/>
      <c r="NT27" s="194"/>
      <c r="NU27" s="194"/>
      <c r="NV27" s="194"/>
      <c r="NW27" s="194"/>
      <c r="NX27" s="194"/>
      <c r="NY27" s="194"/>
      <c r="NZ27" s="194"/>
      <c r="OA27" s="194"/>
      <c r="OB27" s="194"/>
      <c r="OC27" s="194"/>
      <c r="OD27" s="194"/>
      <c r="OE27" s="194"/>
      <c r="OF27" s="194"/>
      <c r="OG27" s="194"/>
      <c r="OH27" s="194"/>
      <c r="OI27" s="194"/>
      <c r="OJ27" s="194"/>
      <c r="OK27" s="194"/>
      <c r="OL27" s="194"/>
      <c r="OM27" s="194"/>
      <c r="ON27" s="194"/>
      <c r="OO27" s="194"/>
      <c r="OP27" s="194"/>
      <c r="OQ27" s="194"/>
      <c r="OR27" s="194"/>
      <c r="OS27" s="194"/>
      <c r="OT27" s="194"/>
      <c r="OU27" s="194"/>
      <c r="OV27" s="194"/>
      <c r="OW27" s="194"/>
      <c r="OX27" s="194"/>
      <c r="OY27" s="194"/>
      <c r="OZ27" s="194"/>
      <c r="PA27" s="194"/>
      <c r="PB27" s="194"/>
      <c r="PC27" s="194"/>
      <c r="PD27" s="194"/>
      <c r="PE27" s="194"/>
      <c r="PF27" s="194"/>
      <c r="PG27" s="194"/>
      <c r="PH27" s="194"/>
      <c r="PI27" s="194"/>
      <c r="PJ27" s="194"/>
      <c r="PK27" s="194"/>
      <c r="PL27" s="194"/>
      <c r="PM27" s="194"/>
      <c r="PN27" s="194"/>
      <c r="PO27" s="194"/>
      <c r="PP27" s="194"/>
      <c r="PQ27" s="194"/>
      <c r="PR27" s="194"/>
      <c r="PS27" s="194"/>
      <c r="PT27" s="194"/>
      <c r="PU27" s="194"/>
      <c r="PV27" s="194"/>
      <c r="PW27" s="194"/>
      <c r="PX27" s="194"/>
      <c r="PY27" s="194"/>
      <c r="PZ27" s="194"/>
      <c r="QA27" s="194"/>
      <c r="QB27" s="194"/>
      <c r="QC27" s="194"/>
      <c r="QD27" s="194"/>
      <c r="QE27" s="194"/>
      <c r="QF27" s="194"/>
      <c r="QG27" s="194"/>
      <c r="QH27" s="194"/>
      <c r="QI27" s="194"/>
      <c r="QJ27" s="194"/>
      <c r="QK27" s="194"/>
      <c r="QL27" s="194"/>
      <c r="QM27" s="194"/>
      <c r="QN27" s="194"/>
      <c r="QO27" s="194"/>
      <c r="QP27" s="194"/>
      <c r="QQ27" s="194"/>
      <c r="QR27" s="194"/>
      <c r="QS27" s="194"/>
      <c r="QT27" s="194"/>
      <c r="QU27" s="194"/>
      <c r="QV27" s="194"/>
      <c r="QW27" s="194"/>
      <c r="QX27" s="194"/>
      <c r="QY27" s="194"/>
      <c r="QZ27" s="194"/>
      <c r="RA27" s="194"/>
      <c r="RB27" s="194"/>
      <c r="RC27" s="194"/>
      <c r="RD27" s="194"/>
      <c r="RE27" s="194"/>
      <c r="RF27" s="194"/>
      <c r="RG27" s="194"/>
      <c r="RH27" s="194"/>
      <c r="RI27" s="194"/>
      <c r="RJ27" s="194"/>
      <c r="RK27" s="194"/>
      <c r="RL27" s="194"/>
      <c r="RM27" s="194"/>
      <c r="RN27" s="194"/>
      <c r="RO27" s="194"/>
      <c r="RP27" s="194"/>
      <c r="RQ27" s="194"/>
      <c r="RR27" s="194"/>
      <c r="RS27" s="194"/>
      <c r="RT27" s="194"/>
      <c r="RU27" s="194"/>
      <c r="RV27" s="194"/>
      <c r="RW27" s="194"/>
      <c r="RX27" s="194"/>
      <c r="RY27" s="194"/>
      <c r="RZ27" s="194"/>
      <c r="SA27" s="194"/>
      <c r="SB27" s="194"/>
      <c r="SC27" s="194"/>
      <c r="SD27" s="194"/>
      <c r="SE27" s="194"/>
      <c r="SF27" s="194"/>
      <c r="SG27" s="194"/>
      <c r="SH27" s="194"/>
      <c r="SI27" s="194"/>
      <c r="SJ27" s="194"/>
      <c r="SK27" s="194"/>
      <c r="SL27" s="194"/>
      <c r="SM27" s="194"/>
      <c r="SN27" s="194"/>
      <c r="SO27" s="194"/>
      <c r="SP27" s="194"/>
      <c r="SQ27" s="194"/>
      <c r="SR27" s="194"/>
      <c r="SS27" s="194"/>
      <c r="ST27" s="194"/>
      <c r="SU27" s="194"/>
      <c r="SV27" s="194"/>
      <c r="SW27" s="194"/>
      <c r="SX27" s="194"/>
      <c r="SY27" s="194"/>
      <c r="SZ27" s="194"/>
      <c r="TA27" s="194"/>
      <c r="TB27" s="194"/>
      <c r="TC27" s="194"/>
      <c r="TD27" s="194"/>
      <c r="TE27" s="194"/>
      <c r="TF27" s="194"/>
      <c r="TG27" s="194"/>
      <c r="TH27" s="194"/>
      <c r="TI27" s="194"/>
      <c r="TJ27" s="194"/>
      <c r="TK27" s="194"/>
      <c r="TL27" s="194"/>
      <c r="TM27" s="194"/>
      <c r="TN27" s="194"/>
      <c r="TO27" s="194"/>
      <c r="TP27" s="194"/>
      <c r="TQ27" s="194"/>
      <c r="TR27" s="194"/>
      <c r="TS27" s="194"/>
      <c r="TT27" s="194"/>
      <c r="TU27" s="194"/>
      <c r="TV27" s="194"/>
      <c r="TW27" s="194"/>
      <c r="TX27" s="194"/>
      <c r="TY27" s="194"/>
      <c r="TZ27" s="194"/>
      <c r="UA27" s="194"/>
      <c r="UB27" s="194"/>
      <c r="UC27" s="194"/>
      <c r="UD27" s="194"/>
      <c r="UE27" s="194"/>
      <c r="UF27" s="194"/>
      <c r="UG27" s="194"/>
      <c r="UH27" s="194"/>
      <c r="UI27" s="194"/>
      <c r="UJ27" s="194"/>
      <c r="UK27" s="194"/>
      <c r="UL27" s="194"/>
      <c r="UM27" s="194"/>
      <c r="UN27" s="194"/>
      <c r="UO27" s="194"/>
      <c r="UP27" s="194"/>
      <c r="UQ27" s="194"/>
      <c r="UR27" s="194"/>
      <c r="US27" s="194"/>
      <c r="UT27" s="194"/>
      <c r="UU27" s="194"/>
      <c r="UV27" s="194"/>
      <c r="UW27" s="194"/>
      <c r="UX27" s="194"/>
      <c r="UY27" s="194"/>
      <c r="UZ27" s="194"/>
      <c r="VA27" s="194"/>
      <c r="VB27" s="194"/>
      <c r="VC27" s="194"/>
      <c r="VD27" s="194"/>
      <c r="VE27" s="194"/>
      <c r="VF27" s="194"/>
      <c r="VG27" s="194"/>
      <c r="VH27" s="194"/>
      <c r="VI27" s="194"/>
      <c r="VJ27" s="194"/>
      <c r="VK27" s="194"/>
      <c r="VL27" s="194"/>
      <c r="VM27" s="194"/>
      <c r="VN27" s="194"/>
      <c r="VO27" s="194"/>
      <c r="VP27" s="194"/>
      <c r="VQ27" s="194"/>
      <c r="VR27" s="194"/>
      <c r="VS27" s="194"/>
      <c r="VT27" s="194"/>
      <c r="VU27" s="194"/>
      <c r="VV27" s="194"/>
      <c r="VW27" s="194"/>
      <c r="VX27" s="194"/>
      <c r="VY27" s="194"/>
      <c r="VZ27" s="194"/>
      <c r="WA27" s="194"/>
      <c r="WB27" s="194"/>
      <c r="WC27" s="194"/>
      <c r="WD27" s="194"/>
      <c r="WE27" s="194"/>
      <c r="WF27" s="194"/>
      <c r="WG27" s="194"/>
      <c r="WH27" s="194"/>
      <c r="WI27" s="194"/>
      <c r="WJ27" s="194"/>
      <c r="WK27" s="194"/>
      <c r="WL27" s="194"/>
      <c r="WM27" s="194"/>
      <c r="WN27" s="194"/>
      <c r="WO27" s="194"/>
      <c r="WP27" s="194"/>
      <c r="WQ27" s="194"/>
      <c r="WR27" s="194"/>
      <c r="WS27" s="194"/>
      <c r="WT27" s="194"/>
      <c r="WU27" s="194"/>
      <c r="WV27" s="194"/>
      <c r="WW27" s="194"/>
      <c r="WX27" s="194"/>
      <c r="WY27" s="194"/>
      <c r="WZ27" s="194"/>
      <c r="XA27" s="194"/>
      <c r="XB27" s="194"/>
      <c r="XC27" s="194"/>
      <c r="XD27" s="194"/>
      <c r="XE27" s="194"/>
      <c r="XF27" s="194"/>
      <c r="XG27" s="194"/>
      <c r="XH27" s="194"/>
      <c r="XI27" s="194"/>
      <c r="XJ27" s="194"/>
      <c r="XK27" s="194"/>
      <c r="XL27" s="194"/>
      <c r="XM27" s="194"/>
      <c r="XN27" s="194"/>
      <c r="XO27" s="194"/>
      <c r="XP27" s="194"/>
      <c r="XQ27" s="194"/>
      <c r="XR27" s="194"/>
      <c r="XS27" s="194"/>
      <c r="XT27" s="194"/>
      <c r="XU27" s="194"/>
      <c r="XV27" s="194"/>
      <c r="XW27" s="194"/>
      <c r="XX27" s="194"/>
      <c r="XY27" s="194"/>
      <c r="XZ27" s="194"/>
      <c r="YA27" s="194"/>
      <c r="YB27" s="194"/>
      <c r="YC27" s="194"/>
      <c r="YD27" s="194"/>
      <c r="YE27" s="194"/>
      <c r="YF27" s="194"/>
      <c r="YG27" s="194"/>
      <c r="YH27" s="194"/>
      <c r="YI27" s="194"/>
      <c r="YJ27" s="194"/>
      <c r="YK27" s="194"/>
      <c r="YL27" s="194"/>
      <c r="YM27" s="194"/>
      <c r="YN27" s="194"/>
      <c r="YO27" s="194"/>
      <c r="YP27" s="194"/>
      <c r="YQ27" s="194"/>
      <c r="YR27" s="194"/>
      <c r="YS27" s="194"/>
      <c r="YT27" s="194"/>
      <c r="YU27" s="194"/>
      <c r="YV27" s="194"/>
      <c r="YW27" s="194"/>
      <c r="YX27" s="194"/>
      <c r="YY27" s="194"/>
      <c r="YZ27" s="194"/>
      <c r="ZA27" s="194"/>
      <c r="ZB27" s="194"/>
      <c r="ZC27" s="194"/>
      <c r="ZD27" s="194"/>
      <c r="ZE27" s="194"/>
      <c r="ZF27" s="194"/>
      <c r="ZG27" s="194"/>
      <c r="ZH27" s="194"/>
      <c r="ZI27" s="194"/>
      <c r="ZJ27" s="194"/>
      <c r="ZK27" s="194"/>
      <c r="ZL27" s="194"/>
      <c r="ZM27" s="194"/>
      <c r="ZN27" s="194"/>
      <c r="ZO27" s="194"/>
      <c r="ZP27" s="194"/>
      <c r="ZQ27" s="194"/>
      <c r="ZR27" s="194"/>
      <c r="ZS27" s="194"/>
      <c r="ZT27" s="194"/>
      <c r="ZU27" s="194"/>
      <c r="ZV27" s="194"/>
      <c r="ZW27" s="194"/>
      <c r="ZX27" s="194"/>
      <c r="ZY27" s="194"/>
      <c r="ZZ27" s="194"/>
      <c r="AAA27" s="194"/>
      <c r="AAB27" s="194"/>
      <c r="AAC27" s="194"/>
      <c r="AAD27" s="194"/>
      <c r="AAE27" s="194"/>
      <c r="AAF27" s="194"/>
      <c r="AAG27" s="194"/>
      <c r="AAH27" s="194"/>
      <c r="AAI27" s="194"/>
      <c r="AAJ27" s="194"/>
      <c r="AAK27" s="194"/>
      <c r="AAL27" s="194"/>
      <c r="AAM27" s="194"/>
      <c r="AAN27" s="194"/>
      <c r="AAO27" s="194"/>
      <c r="AAP27" s="194"/>
      <c r="AAQ27" s="194"/>
      <c r="AAR27" s="194"/>
      <c r="AAS27" s="194"/>
      <c r="AAT27" s="194"/>
      <c r="AAU27" s="194"/>
      <c r="AAV27" s="194"/>
      <c r="AAW27" s="194"/>
      <c r="AAX27" s="194"/>
      <c r="AAY27" s="194"/>
      <c r="AAZ27" s="194"/>
      <c r="ABA27" s="194"/>
      <c r="ABB27" s="194"/>
      <c r="ABC27" s="194"/>
      <c r="ABD27" s="194"/>
      <c r="ABE27" s="194"/>
      <c r="ABF27" s="194"/>
      <c r="ABG27" s="194"/>
      <c r="ABH27" s="194"/>
      <c r="ABI27" s="194"/>
      <c r="ABJ27" s="194"/>
      <c r="ABK27" s="194"/>
      <c r="ABL27" s="194"/>
      <c r="ABM27" s="194"/>
      <c r="ABN27" s="194"/>
      <c r="ABO27" s="194"/>
      <c r="ABP27" s="194"/>
      <c r="ABQ27" s="194"/>
      <c r="ABR27" s="194"/>
      <c r="ABS27" s="194"/>
      <c r="ABT27" s="194"/>
      <c r="ABU27" s="194"/>
      <c r="ABV27" s="194"/>
      <c r="ABW27" s="194"/>
      <c r="ABX27" s="194"/>
      <c r="ABY27" s="194"/>
      <c r="ABZ27" s="194"/>
      <c r="ACA27" s="194"/>
      <c r="ACB27" s="194"/>
      <c r="ACC27" s="194"/>
      <c r="ACD27" s="194"/>
      <c r="ACE27" s="194"/>
      <c r="ACF27" s="194"/>
      <c r="ACG27" s="194"/>
      <c r="ACH27" s="194"/>
      <c r="ACI27" s="194"/>
      <c r="ACJ27" s="194"/>
      <c r="ACK27" s="194"/>
      <c r="ACL27" s="194"/>
      <c r="ACM27" s="194"/>
      <c r="ACN27" s="194"/>
      <c r="ACO27" s="194"/>
      <c r="ACP27" s="194"/>
      <c r="ACQ27" s="194"/>
      <c r="ACR27" s="194"/>
      <c r="ACS27" s="194"/>
      <c r="ACT27" s="194"/>
      <c r="ACU27" s="194"/>
      <c r="ACV27" s="194"/>
      <c r="ACW27" s="194"/>
      <c r="ACX27" s="194"/>
      <c r="ACY27" s="194"/>
      <c r="ACZ27" s="194"/>
      <c r="ADA27" s="194"/>
      <c r="ADB27" s="194"/>
      <c r="ADC27" s="194"/>
      <c r="ADD27" s="194"/>
      <c r="ADE27" s="194"/>
      <c r="ADF27" s="194"/>
      <c r="ADG27" s="194"/>
      <c r="ADH27" s="194"/>
      <c r="ADI27" s="194"/>
      <c r="ADJ27" s="194"/>
      <c r="ADK27" s="194"/>
      <c r="ADL27" s="194"/>
      <c r="ADM27" s="194"/>
      <c r="ADN27" s="194"/>
      <c r="ADO27" s="194"/>
      <c r="ADP27" s="194"/>
      <c r="ADQ27" s="194"/>
      <c r="ADR27" s="194"/>
      <c r="ADS27" s="194"/>
      <c r="ADT27" s="194"/>
      <c r="ADU27" s="194"/>
      <c r="ADV27" s="194"/>
      <c r="ADW27" s="194"/>
      <c r="ADX27" s="194"/>
      <c r="ADY27" s="194"/>
      <c r="ADZ27" s="194"/>
      <c r="AEA27" s="194"/>
      <c r="AEB27" s="194"/>
      <c r="AEC27" s="194"/>
      <c r="AED27" s="194"/>
      <c r="AEE27" s="194"/>
      <c r="AEF27" s="194"/>
      <c r="AEG27" s="194"/>
      <c r="AEH27" s="194"/>
      <c r="AEI27" s="194"/>
      <c r="AEJ27" s="194"/>
      <c r="AEK27" s="194"/>
      <c r="AEL27" s="194"/>
      <c r="AEM27" s="194"/>
      <c r="AEN27" s="194"/>
      <c r="AEO27" s="194"/>
      <c r="AEP27" s="194"/>
      <c r="AEQ27" s="194"/>
      <c r="AER27" s="194"/>
      <c r="AES27" s="194"/>
      <c r="AET27" s="194"/>
      <c r="AEU27" s="194"/>
      <c r="AEV27" s="194"/>
      <c r="AEW27" s="194"/>
      <c r="AEX27" s="194"/>
      <c r="AEY27" s="194"/>
      <c r="AEZ27" s="194"/>
      <c r="AFA27" s="194"/>
      <c r="AFB27" s="194"/>
      <c r="AFC27" s="194"/>
      <c r="AFD27" s="194"/>
      <c r="AFE27" s="194"/>
      <c r="AFF27" s="194"/>
      <c r="AFG27" s="194"/>
      <c r="AFH27" s="194"/>
      <c r="AFI27" s="194"/>
      <c r="AFJ27" s="194"/>
      <c r="AFK27" s="194"/>
      <c r="AFL27" s="194"/>
      <c r="AFM27" s="194"/>
      <c r="AFN27" s="194"/>
      <c r="AFO27" s="194"/>
      <c r="AFP27" s="194"/>
      <c r="AFQ27" s="194"/>
      <c r="AFR27" s="194"/>
      <c r="AFS27" s="194"/>
      <c r="AFT27" s="194"/>
      <c r="AFU27" s="194"/>
      <c r="AFV27" s="194"/>
      <c r="AFW27" s="194"/>
      <c r="AFX27" s="194"/>
      <c r="AFY27" s="194"/>
      <c r="AFZ27" s="194"/>
      <c r="AGA27" s="194"/>
      <c r="AGB27" s="194"/>
      <c r="AGC27" s="194"/>
      <c r="AGD27" s="194"/>
      <c r="AGE27" s="194"/>
      <c r="AGF27" s="194"/>
      <c r="AGG27" s="194"/>
      <c r="AGH27" s="194"/>
      <c r="AGI27" s="194"/>
      <c r="AGJ27" s="194"/>
      <c r="AGK27" s="194"/>
      <c r="AGL27" s="194"/>
      <c r="AGM27" s="194"/>
      <c r="AGN27" s="194"/>
      <c r="AGO27" s="194"/>
      <c r="AGP27" s="194"/>
      <c r="AGQ27" s="194"/>
      <c r="AGR27" s="194"/>
      <c r="AGS27" s="194"/>
      <c r="AGT27" s="194"/>
      <c r="AGU27" s="194"/>
      <c r="AGV27" s="194"/>
      <c r="AGW27" s="194"/>
      <c r="AGX27" s="194"/>
      <c r="AGY27" s="194"/>
      <c r="AGZ27" s="194"/>
      <c r="AHA27" s="194"/>
      <c r="AHB27" s="194"/>
      <c r="AHC27" s="194"/>
      <c r="AHD27" s="194"/>
      <c r="AHE27" s="194"/>
      <c r="AHF27" s="194"/>
      <c r="AHG27" s="194"/>
      <c r="AHH27" s="194"/>
      <c r="AHI27" s="194"/>
      <c r="AHJ27" s="194"/>
      <c r="AHK27" s="194"/>
      <c r="AHL27" s="194"/>
      <c r="AHM27" s="194"/>
      <c r="AHN27" s="194"/>
      <c r="AHO27" s="194"/>
      <c r="AHP27" s="194"/>
      <c r="AHQ27" s="194"/>
      <c r="AHR27" s="194"/>
      <c r="AHS27" s="194"/>
      <c r="AHT27" s="194"/>
      <c r="AHU27" s="194"/>
      <c r="AHV27" s="194"/>
      <c r="AHW27" s="194"/>
      <c r="AHX27" s="194"/>
      <c r="AHY27" s="194"/>
      <c r="AHZ27" s="194"/>
      <c r="AIA27" s="194"/>
      <c r="AIB27" s="194"/>
      <c r="AIC27" s="194"/>
      <c r="AID27" s="194"/>
      <c r="AIE27" s="194"/>
      <c r="AIF27" s="194"/>
      <c r="AIG27" s="194"/>
      <c r="AIH27" s="194"/>
      <c r="AII27" s="194"/>
      <c r="AIJ27" s="194"/>
      <c r="AIK27" s="194"/>
      <c r="AIL27" s="194"/>
      <c r="AIM27" s="194"/>
      <c r="AIN27" s="194"/>
      <c r="AIO27" s="194"/>
      <c r="AIP27" s="194"/>
      <c r="AIQ27" s="194"/>
      <c r="AIR27" s="194"/>
      <c r="AIS27" s="194"/>
      <c r="AIT27" s="194"/>
      <c r="AIU27" s="194"/>
      <c r="AIV27" s="194"/>
      <c r="AIW27" s="194"/>
      <c r="AIX27" s="194"/>
      <c r="AIY27" s="194"/>
      <c r="AIZ27" s="194"/>
      <c r="AJA27" s="194"/>
      <c r="AJB27" s="194"/>
      <c r="AJC27" s="194"/>
      <c r="AJD27" s="194"/>
      <c r="AJE27" s="194"/>
      <c r="AJF27" s="194"/>
      <c r="AJG27" s="194"/>
      <c r="AJH27" s="194"/>
      <c r="AJI27" s="194"/>
      <c r="AJJ27" s="194"/>
      <c r="AJK27" s="194"/>
      <c r="AJL27" s="194"/>
      <c r="AJM27" s="194"/>
      <c r="AJN27" s="194"/>
      <c r="AJO27" s="194"/>
      <c r="AJP27" s="194"/>
      <c r="AJQ27" s="194"/>
      <c r="AJR27" s="194"/>
      <c r="AJS27" s="194"/>
      <c r="AJT27" s="194"/>
      <c r="AJU27" s="194"/>
      <c r="AJV27" s="194"/>
      <c r="AJW27" s="194"/>
      <c r="AJX27" s="194"/>
      <c r="AJY27" s="194"/>
      <c r="AJZ27" s="194"/>
      <c r="AKA27" s="194"/>
      <c r="AKB27" s="194"/>
      <c r="AKC27" s="194"/>
      <c r="AKD27" s="194"/>
      <c r="AKE27" s="194"/>
      <c r="AKF27" s="194"/>
      <c r="AKG27" s="194"/>
      <c r="AKH27" s="194"/>
      <c r="AKI27" s="194"/>
      <c r="AKJ27" s="194"/>
      <c r="AKK27" s="194"/>
      <c r="AKL27" s="194"/>
      <c r="AKM27" s="194"/>
      <c r="AKN27" s="194"/>
      <c r="AKO27" s="194"/>
      <c r="AKP27" s="194"/>
      <c r="AKQ27" s="194"/>
      <c r="AKR27" s="194"/>
      <c r="AKS27" s="194"/>
      <c r="AKT27" s="194"/>
      <c r="AKU27" s="194"/>
      <c r="AKV27" s="194"/>
      <c r="AKW27" s="194"/>
      <c r="AKX27" s="194"/>
      <c r="AKY27" s="194"/>
      <c r="AKZ27" s="194"/>
      <c r="ALA27" s="194"/>
      <c r="ALB27" s="194"/>
      <c r="ALC27" s="194"/>
      <c r="ALD27" s="194"/>
      <c r="ALE27" s="194"/>
      <c r="ALF27" s="194"/>
      <c r="ALG27" s="194"/>
      <c r="ALH27" s="194"/>
      <c r="ALI27" s="194"/>
      <c r="ALJ27" s="194"/>
      <c r="ALK27" s="194"/>
      <c r="ALL27" s="194"/>
      <c r="ALM27" s="194"/>
      <c r="ALN27" s="194"/>
      <c r="ALO27" s="194"/>
      <c r="ALP27" s="194"/>
      <c r="ALQ27" s="194"/>
      <c r="ALR27" s="194"/>
      <c r="ALS27" s="194"/>
      <c r="ALT27" s="194"/>
      <c r="ALU27" s="194"/>
      <c r="ALV27" s="194"/>
      <c r="ALW27" s="194"/>
      <c r="ALX27" s="194"/>
      <c r="ALY27" s="194"/>
      <c r="ALZ27" s="194"/>
      <c r="AMA27" s="194"/>
      <c r="AMB27" s="194"/>
      <c r="AMC27" s="194"/>
      <c r="AMD27" s="194"/>
      <c r="AME27" s="194"/>
    </row>
    <row r="28" spans="1:1019" s="195" customFormat="1" ht="18.75">
      <c r="A28" s="206" t="s">
        <v>16</v>
      </c>
      <c r="B28" s="205" t="s">
        <v>516</v>
      </c>
      <c r="C28" s="206" t="s">
        <v>34</v>
      </c>
      <c r="D28" s="287">
        <f>'т. 1.5.'!P20</f>
        <v>3.9499574572497349</v>
      </c>
      <c r="E28" s="196"/>
      <c r="F28" s="194"/>
      <c r="G28" s="349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  <c r="IW28" s="194"/>
      <c r="IX28" s="194"/>
      <c r="IY28" s="194"/>
      <c r="IZ28" s="194"/>
      <c r="JA28" s="194"/>
      <c r="JB28" s="194"/>
      <c r="JC28" s="194"/>
      <c r="JD28" s="194"/>
      <c r="JE28" s="194"/>
      <c r="JF28" s="194"/>
      <c r="JG28" s="194"/>
      <c r="JH28" s="194"/>
      <c r="JI28" s="194"/>
      <c r="JJ28" s="194"/>
      <c r="JK28" s="194"/>
      <c r="JL28" s="194"/>
      <c r="JM28" s="194"/>
      <c r="JN28" s="194"/>
      <c r="JO28" s="194"/>
      <c r="JP28" s="194"/>
      <c r="JQ28" s="194"/>
      <c r="JR28" s="194"/>
      <c r="JS28" s="194"/>
      <c r="JT28" s="194"/>
      <c r="JU28" s="194"/>
      <c r="JV28" s="194"/>
      <c r="JW28" s="194"/>
      <c r="JX28" s="194"/>
      <c r="JY28" s="194"/>
      <c r="JZ28" s="194"/>
      <c r="KA28" s="194"/>
      <c r="KB28" s="194"/>
      <c r="KC28" s="194"/>
      <c r="KD28" s="194"/>
      <c r="KE28" s="194"/>
      <c r="KF28" s="194"/>
      <c r="KG28" s="194"/>
      <c r="KH28" s="194"/>
      <c r="KI28" s="194"/>
      <c r="KJ28" s="194"/>
      <c r="KK28" s="194"/>
      <c r="KL28" s="194"/>
      <c r="KM28" s="194"/>
      <c r="KN28" s="194"/>
      <c r="KO28" s="194"/>
      <c r="KP28" s="194"/>
      <c r="KQ28" s="194"/>
      <c r="KR28" s="194"/>
      <c r="KS28" s="194"/>
      <c r="KT28" s="194"/>
      <c r="KU28" s="194"/>
      <c r="KV28" s="194"/>
      <c r="KW28" s="194"/>
      <c r="KX28" s="194"/>
      <c r="KY28" s="194"/>
      <c r="KZ28" s="194"/>
      <c r="LA28" s="194"/>
      <c r="LB28" s="194"/>
      <c r="LC28" s="194"/>
      <c r="LD28" s="194"/>
      <c r="LE28" s="194"/>
      <c r="LF28" s="194"/>
      <c r="LG28" s="194"/>
      <c r="LH28" s="194"/>
      <c r="LI28" s="194"/>
      <c r="LJ28" s="194"/>
      <c r="LK28" s="194"/>
      <c r="LL28" s="194"/>
      <c r="LM28" s="194"/>
      <c r="LN28" s="194"/>
      <c r="LO28" s="194"/>
      <c r="LP28" s="194"/>
      <c r="LQ28" s="194"/>
      <c r="LR28" s="194"/>
      <c r="LS28" s="194"/>
      <c r="LT28" s="194"/>
      <c r="LU28" s="194"/>
      <c r="LV28" s="194"/>
      <c r="LW28" s="194"/>
      <c r="LX28" s="194"/>
      <c r="LY28" s="194"/>
      <c r="LZ28" s="194"/>
      <c r="MA28" s="194"/>
      <c r="MB28" s="194"/>
      <c r="MC28" s="194"/>
      <c r="MD28" s="194"/>
      <c r="ME28" s="194"/>
      <c r="MF28" s="194"/>
      <c r="MG28" s="194"/>
      <c r="MH28" s="194"/>
      <c r="MI28" s="194"/>
      <c r="MJ28" s="194"/>
      <c r="MK28" s="194"/>
      <c r="ML28" s="194"/>
      <c r="MM28" s="194"/>
      <c r="MN28" s="194"/>
      <c r="MO28" s="194"/>
      <c r="MP28" s="194"/>
      <c r="MQ28" s="194"/>
      <c r="MR28" s="194"/>
      <c r="MS28" s="194"/>
      <c r="MT28" s="194"/>
      <c r="MU28" s="194"/>
      <c r="MV28" s="194"/>
      <c r="MW28" s="194"/>
      <c r="MX28" s="194"/>
      <c r="MY28" s="194"/>
      <c r="MZ28" s="194"/>
      <c r="NA28" s="194"/>
      <c r="NB28" s="194"/>
      <c r="NC28" s="194"/>
      <c r="ND28" s="194"/>
      <c r="NE28" s="194"/>
      <c r="NF28" s="194"/>
      <c r="NG28" s="194"/>
      <c r="NH28" s="194"/>
      <c r="NI28" s="194"/>
      <c r="NJ28" s="194"/>
      <c r="NK28" s="194"/>
      <c r="NL28" s="194"/>
      <c r="NM28" s="194"/>
      <c r="NN28" s="194"/>
      <c r="NO28" s="194"/>
      <c r="NP28" s="194"/>
      <c r="NQ28" s="194"/>
      <c r="NR28" s="194"/>
      <c r="NS28" s="194"/>
      <c r="NT28" s="194"/>
      <c r="NU28" s="194"/>
      <c r="NV28" s="194"/>
      <c r="NW28" s="194"/>
      <c r="NX28" s="194"/>
      <c r="NY28" s="194"/>
      <c r="NZ28" s="194"/>
      <c r="OA28" s="194"/>
      <c r="OB28" s="194"/>
      <c r="OC28" s="194"/>
      <c r="OD28" s="194"/>
      <c r="OE28" s="194"/>
      <c r="OF28" s="194"/>
      <c r="OG28" s="194"/>
      <c r="OH28" s="194"/>
      <c r="OI28" s="194"/>
      <c r="OJ28" s="194"/>
      <c r="OK28" s="194"/>
      <c r="OL28" s="194"/>
      <c r="OM28" s="194"/>
      <c r="ON28" s="194"/>
      <c r="OO28" s="194"/>
      <c r="OP28" s="194"/>
      <c r="OQ28" s="194"/>
      <c r="OR28" s="194"/>
      <c r="OS28" s="194"/>
      <c r="OT28" s="194"/>
      <c r="OU28" s="194"/>
      <c r="OV28" s="194"/>
      <c r="OW28" s="194"/>
      <c r="OX28" s="194"/>
      <c r="OY28" s="194"/>
      <c r="OZ28" s="194"/>
      <c r="PA28" s="194"/>
      <c r="PB28" s="194"/>
      <c r="PC28" s="194"/>
      <c r="PD28" s="194"/>
      <c r="PE28" s="194"/>
      <c r="PF28" s="194"/>
      <c r="PG28" s="194"/>
      <c r="PH28" s="194"/>
      <c r="PI28" s="194"/>
      <c r="PJ28" s="194"/>
      <c r="PK28" s="194"/>
      <c r="PL28" s="194"/>
      <c r="PM28" s="194"/>
      <c r="PN28" s="194"/>
      <c r="PO28" s="194"/>
      <c r="PP28" s="194"/>
      <c r="PQ28" s="194"/>
      <c r="PR28" s="194"/>
      <c r="PS28" s="194"/>
      <c r="PT28" s="194"/>
      <c r="PU28" s="194"/>
      <c r="PV28" s="194"/>
      <c r="PW28" s="194"/>
      <c r="PX28" s="194"/>
      <c r="PY28" s="194"/>
      <c r="PZ28" s="194"/>
      <c r="QA28" s="194"/>
      <c r="QB28" s="194"/>
      <c r="QC28" s="194"/>
      <c r="QD28" s="194"/>
      <c r="QE28" s="194"/>
      <c r="QF28" s="194"/>
      <c r="QG28" s="194"/>
      <c r="QH28" s="194"/>
      <c r="QI28" s="194"/>
      <c r="QJ28" s="194"/>
      <c r="QK28" s="194"/>
      <c r="QL28" s="194"/>
      <c r="QM28" s="194"/>
      <c r="QN28" s="194"/>
      <c r="QO28" s="194"/>
      <c r="QP28" s="194"/>
      <c r="QQ28" s="194"/>
      <c r="QR28" s="194"/>
      <c r="QS28" s="194"/>
      <c r="QT28" s="194"/>
      <c r="QU28" s="194"/>
      <c r="QV28" s="194"/>
      <c r="QW28" s="194"/>
      <c r="QX28" s="194"/>
      <c r="QY28" s="194"/>
      <c r="QZ28" s="194"/>
      <c r="RA28" s="194"/>
      <c r="RB28" s="194"/>
      <c r="RC28" s="194"/>
      <c r="RD28" s="194"/>
      <c r="RE28" s="194"/>
      <c r="RF28" s="194"/>
      <c r="RG28" s="194"/>
      <c r="RH28" s="194"/>
      <c r="RI28" s="194"/>
      <c r="RJ28" s="194"/>
      <c r="RK28" s="194"/>
      <c r="RL28" s="194"/>
      <c r="RM28" s="194"/>
      <c r="RN28" s="194"/>
      <c r="RO28" s="194"/>
      <c r="RP28" s="194"/>
      <c r="RQ28" s="194"/>
      <c r="RR28" s="194"/>
      <c r="RS28" s="194"/>
      <c r="RT28" s="194"/>
      <c r="RU28" s="194"/>
      <c r="RV28" s="194"/>
      <c r="RW28" s="194"/>
      <c r="RX28" s="194"/>
      <c r="RY28" s="194"/>
      <c r="RZ28" s="194"/>
      <c r="SA28" s="194"/>
      <c r="SB28" s="194"/>
      <c r="SC28" s="194"/>
      <c r="SD28" s="194"/>
      <c r="SE28" s="194"/>
      <c r="SF28" s="194"/>
      <c r="SG28" s="194"/>
      <c r="SH28" s="194"/>
      <c r="SI28" s="194"/>
      <c r="SJ28" s="194"/>
      <c r="SK28" s="194"/>
      <c r="SL28" s="194"/>
      <c r="SM28" s="194"/>
      <c r="SN28" s="194"/>
      <c r="SO28" s="194"/>
      <c r="SP28" s="194"/>
      <c r="SQ28" s="194"/>
      <c r="SR28" s="194"/>
      <c r="SS28" s="194"/>
      <c r="ST28" s="194"/>
      <c r="SU28" s="194"/>
      <c r="SV28" s="194"/>
      <c r="SW28" s="194"/>
      <c r="SX28" s="194"/>
      <c r="SY28" s="194"/>
      <c r="SZ28" s="194"/>
      <c r="TA28" s="194"/>
      <c r="TB28" s="194"/>
      <c r="TC28" s="194"/>
      <c r="TD28" s="194"/>
      <c r="TE28" s="194"/>
      <c r="TF28" s="194"/>
      <c r="TG28" s="194"/>
      <c r="TH28" s="194"/>
      <c r="TI28" s="194"/>
      <c r="TJ28" s="194"/>
      <c r="TK28" s="194"/>
      <c r="TL28" s="194"/>
      <c r="TM28" s="194"/>
      <c r="TN28" s="194"/>
      <c r="TO28" s="194"/>
      <c r="TP28" s="194"/>
      <c r="TQ28" s="194"/>
      <c r="TR28" s="194"/>
      <c r="TS28" s="194"/>
      <c r="TT28" s="194"/>
      <c r="TU28" s="194"/>
      <c r="TV28" s="194"/>
      <c r="TW28" s="194"/>
      <c r="TX28" s="194"/>
      <c r="TY28" s="194"/>
      <c r="TZ28" s="194"/>
      <c r="UA28" s="194"/>
      <c r="UB28" s="194"/>
      <c r="UC28" s="194"/>
      <c r="UD28" s="194"/>
      <c r="UE28" s="194"/>
      <c r="UF28" s="194"/>
      <c r="UG28" s="194"/>
      <c r="UH28" s="194"/>
      <c r="UI28" s="194"/>
      <c r="UJ28" s="194"/>
      <c r="UK28" s="194"/>
      <c r="UL28" s="194"/>
      <c r="UM28" s="194"/>
      <c r="UN28" s="194"/>
      <c r="UO28" s="194"/>
      <c r="UP28" s="194"/>
      <c r="UQ28" s="194"/>
      <c r="UR28" s="194"/>
      <c r="US28" s="194"/>
      <c r="UT28" s="194"/>
      <c r="UU28" s="194"/>
      <c r="UV28" s="194"/>
      <c r="UW28" s="194"/>
      <c r="UX28" s="194"/>
      <c r="UY28" s="194"/>
      <c r="UZ28" s="194"/>
      <c r="VA28" s="194"/>
      <c r="VB28" s="194"/>
      <c r="VC28" s="194"/>
      <c r="VD28" s="194"/>
      <c r="VE28" s="194"/>
      <c r="VF28" s="194"/>
      <c r="VG28" s="194"/>
      <c r="VH28" s="194"/>
      <c r="VI28" s="194"/>
      <c r="VJ28" s="194"/>
      <c r="VK28" s="194"/>
      <c r="VL28" s="194"/>
      <c r="VM28" s="194"/>
      <c r="VN28" s="194"/>
      <c r="VO28" s="194"/>
      <c r="VP28" s="194"/>
      <c r="VQ28" s="194"/>
      <c r="VR28" s="194"/>
      <c r="VS28" s="194"/>
      <c r="VT28" s="194"/>
      <c r="VU28" s="194"/>
      <c r="VV28" s="194"/>
      <c r="VW28" s="194"/>
      <c r="VX28" s="194"/>
      <c r="VY28" s="194"/>
      <c r="VZ28" s="194"/>
      <c r="WA28" s="194"/>
      <c r="WB28" s="194"/>
      <c r="WC28" s="194"/>
      <c r="WD28" s="194"/>
      <c r="WE28" s="194"/>
      <c r="WF28" s="194"/>
      <c r="WG28" s="194"/>
      <c r="WH28" s="194"/>
      <c r="WI28" s="194"/>
      <c r="WJ28" s="194"/>
      <c r="WK28" s="194"/>
      <c r="WL28" s="194"/>
      <c r="WM28" s="194"/>
      <c r="WN28" s="194"/>
      <c r="WO28" s="194"/>
      <c r="WP28" s="194"/>
      <c r="WQ28" s="194"/>
      <c r="WR28" s="194"/>
      <c r="WS28" s="194"/>
      <c r="WT28" s="194"/>
      <c r="WU28" s="194"/>
      <c r="WV28" s="194"/>
      <c r="WW28" s="194"/>
      <c r="WX28" s="194"/>
      <c r="WY28" s="194"/>
      <c r="WZ28" s="194"/>
      <c r="XA28" s="194"/>
      <c r="XB28" s="194"/>
      <c r="XC28" s="194"/>
      <c r="XD28" s="194"/>
      <c r="XE28" s="194"/>
      <c r="XF28" s="194"/>
      <c r="XG28" s="194"/>
      <c r="XH28" s="194"/>
      <c r="XI28" s="194"/>
      <c r="XJ28" s="194"/>
      <c r="XK28" s="194"/>
      <c r="XL28" s="194"/>
      <c r="XM28" s="194"/>
      <c r="XN28" s="194"/>
      <c r="XO28" s="194"/>
      <c r="XP28" s="194"/>
      <c r="XQ28" s="194"/>
      <c r="XR28" s="194"/>
      <c r="XS28" s="194"/>
      <c r="XT28" s="194"/>
      <c r="XU28" s="194"/>
      <c r="XV28" s="194"/>
      <c r="XW28" s="194"/>
      <c r="XX28" s="194"/>
      <c r="XY28" s="194"/>
      <c r="XZ28" s="194"/>
      <c r="YA28" s="194"/>
      <c r="YB28" s="194"/>
      <c r="YC28" s="194"/>
      <c r="YD28" s="194"/>
      <c r="YE28" s="194"/>
      <c r="YF28" s="194"/>
      <c r="YG28" s="194"/>
      <c r="YH28" s="194"/>
      <c r="YI28" s="194"/>
      <c r="YJ28" s="194"/>
      <c r="YK28" s="194"/>
      <c r="YL28" s="194"/>
      <c r="YM28" s="194"/>
      <c r="YN28" s="194"/>
      <c r="YO28" s="194"/>
      <c r="YP28" s="194"/>
      <c r="YQ28" s="194"/>
      <c r="YR28" s="194"/>
      <c r="YS28" s="194"/>
      <c r="YT28" s="194"/>
      <c r="YU28" s="194"/>
      <c r="YV28" s="194"/>
      <c r="YW28" s="194"/>
      <c r="YX28" s="194"/>
      <c r="YY28" s="194"/>
      <c r="YZ28" s="194"/>
      <c r="ZA28" s="194"/>
      <c r="ZB28" s="194"/>
      <c r="ZC28" s="194"/>
      <c r="ZD28" s="194"/>
      <c r="ZE28" s="194"/>
      <c r="ZF28" s="194"/>
      <c r="ZG28" s="194"/>
      <c r="ZH28" s="194"/>
      <c r="ZI28" s="194"/>
      <c r="ZJ28" s="194"/>
      <c r="ZK28" s="194"/>
      <c r="ZL28" s="194"/>
      <c r="ZM28" s="194"/>
      <c r="ZN28" s="194"/>
      <c r="ZO28" s="194"/>
      <c r="ZP28" s="194"/>
      <c r="ZQ28" s="194"/>
      <c r="ZR28" s="194"/>
      <c r="ZS28" s="194"/>
      <c r="ZT28" s="194"/>
      <c r="ZU28" s="194"/>
      <c r="ZV28" s="194"/>
      <c r="ZW28" s="194"/>
      <c r="ZX28" s="194"/>
      <c r="ZY28" s="194"/>
      <c r="ZZ28" s="194"/>
      <c r="AAA28" s="194"/>
      <c r="AAB28" s="194"/>
      <c r="AAC28" s="194"/>
      <c r="AAD28" s="194"/>
      <c r="AAE28" s="194"/>
      <c r="AAF28" s="194"/>
      <c r="AAG28" s="194"/>
      <c r="AAH28" s="194"/>
      <c r="AAI28" s="194"/>
      <c r="AAJ28" s="194"/>
      <c r="AAK28" s="194"/>
      <c r="AAL28" s="194"/>
      <c r="AAM28" s="194"/>
      <c r="AAN28" s="194"/>
      <c r="AAO28" s="194"/>
      <c r="AAP28" s="194"/>
      <c r="AAQ28" s="194"/>
      <c r="AAR28" s="194"/>
      <c r="AAS28" s="194"/>
      <c r="AAT28" s="194"/>
      <c r="AAU28" s="194"/>
      <c r="AAV28" s="194"/>
      <c r="AAW28" s="194"/>
      <c r="AAX28" s="194"/>
      <c r="AAY28" s="194"/>
      <c r="AAZ28" s="194"/>
      <c r="ABA28" s="194"/>
      <c r="ABB28" s="194"/>
      <c r="ABC28" s="194"/>
      <c r="ABD28" s="194"/>
      <c r="ABE28" s="194"/>
      <c r="ABF28" s="194"/>
      <c r="ABG28" s="194"/>
      <c r="ABH28" s="194"/>
      <c r="ABI28" s="194"/>
      <c r="ABJ28" s="194"/>
      <c r="ABK28" s="194"/>
      <c r="ABL28" s="194"/>
      <c r="ABM28" s="194"/>
      <c r="ABN28" s="194"/>
      <c r="ABO28" s="194"/>
      <c r="ABP28" s="194"/>
      <c r="ABQ28" s="194"/>
      <c r="ABR28" s="194"/>
      <c r="ABS28" s="194"/>
      <c r="ABT28" s="194"/>
      <c r="ABU28" s="194"/>
      <c r="ABV28" s="194"/>
      <c r="ABW28" s="194"/>
      <c r="ABX28" s="194"/>
      <c r="ABY28" s="194"/>
      <c r="ABZ28" s="194"/>
      <c r="ACA28" s="194"/>
      <c r="ACB28" s="194"/>
      <c r="ACC28" s="194"/>
      <c r="ACD28" s="194"/>
      <c r="ACE28" s="194"/>
      <c r="ACF28" s="194"/>
      <c r="ACG28" s="194"/>
      <c r="ACH28" s="194"/>
      <c r="ACI28" s="194"/>
      <c r="ACJ28" s="194"/>
      <c r="ACK28" s="194"/>
      <c r="ACL28" s="194"/>
      <c r="ACM28" s="194"/>
      <c r="ACN28" s="194"/>
      <c r="ACO28" s="194"/>
      <c r="ACP28" s="194"/>
      <c r="ACQ28" s="194"/>
      <c r="ACR28" s="194"/>
      <c r="ACS28" s="194"/>
      <c r="ACT28" s="194"/>
      <c r="ACU28" s="194"/>
      <c r="ACV28" s="194"/>
      <c r="ACW28" s="194"/>
      <c r="ACX28" s="194"/>
      <c r="ACY28" s="194"/>
      <c r="ACZ28" s="194"/>
      <c r="ADA28" s="194"/>
      <c r="ADB28" s="194"/>
      <c r="ADC28" s="194"/>
      <c r="ADD28" s="194"/>
      <c r="ADE28" s="194"/>
      <c r="ADF28" s="194"/>
      <c r="ADG28" s="194"/>
      <c r="ADH28" s="194"/>
      <c r="ADI28" s="194"/>
      <c r="ADJ28" s="194"/>
      <c r="ADK28" s="194"/>
      <c r="ADL28" s="194"/>
      <c r="ADM28" s="194"/>
      <c r="ADN28" s="194"/>
      <c r="ADO28" s="194"/>
      <c r="ADP28" s="194"/>
      <c r="ADQ28" s="194"/>
      <c r="ADR28" s="194"/>
      <c r="ADS28" s="194"/>
      <c r="ADT28" s="194"/>
      <c r="ADU28" s="194"/>
      <c r="ADV28" s="194"/>
      <c r="ADW28" s="194"/>
      <c r="ADX28" s="194"/>
      <c r="ADY28" s="194"/>
      <c r="ADZ28" s="194"/>
      <c r="AEA28" s="194"/>
      <c r="AEB28" s="194"/>
      <c r="AEC28" s="194"/>
      <c r="AED28" s="194"/>
      <c r="AEE28" s="194"/>
      <c r="AEF28" s="194"/>
      <c r="AEG28" s="194"/>
      <c r="AEH28" s="194"/>
      <c r="AEI28" s="194"/>
      <c r="AEJ28" s="194"/>
      <c r="AEK28" s="194"/>
      <c r="AEL28" s="194"/>
      <c r="AEM28" s="194"/>
      <c r="AEN28" s="194"/>
      <c r="AEO28" s="194"/>
      <c r="AEP28" s="194"/>
      <c r="AEQ28" s="194"/>
      <c r="AER28" s="194"/>
      <c r="AES28" s="194"/>
      <c r="AET28" s="194"/>
      <c r="AEU28" s="194"/>
      <c r="AEV28" s="194"/>
      <c r="AEW28" s="194"/>
      <c r="AEX28" s="194"/>
      <c r="AEY28" s="194"/>
      <c r="AEZ28" s="194"/>
      <c r="AFA28" s="194"/>
      <c r="AFB28" s="194"/>
      <c r="AFC28" s="194"/>
      <c r="AFD28" s="194"/>
      <c r="AFE28" s="194"/>
      <c r="AFF28" s="194"/>
      <c r="AFG28" s="194"/>
      <c r="AFH28" s="194"/>
      <c r="AFI28" s="194"/>
      <c r="AFJ28" s="194"/>
      <c r="AFK28" s="194"/>
      <c r="AFL28" s="194"/>
      <c r="AFM28" s="194"/>
      <c r="AFN28" s="194"/>
      <c r="AFO28" s="194"/>
      <c r="AFP28" s="194"/>
      <c r="AFQ28" s="194"/>
      <c r="AFR28" s="194"/>
      <c r="AFS28" s="194"/>
      <c r="AFT28" s="194"/>
      <c r="AFU28" s="194"/>
      <c r="AFV28" s="194"/>
      <c r="AFW28" s="194"/>
      <c r="AFX28" s="194"/>
      <c r="AFY28" s="194"/>
      <c r="AFZ28" s="194"/>
      <c r="AGA28" s="194"/>
      <c r="AGB28" s="194"/>
      <c r="AGC28" s="194"/>
      <c r="AGD28" s="194"/>
      <c r="AGE28" s="194"/>
      <c r="AGF28" s="194"/>
      <c r="AGG28" s="194"/>
      <c r="AGH28" s="194"/>
      <c r="AGI28" s="194"/>
      <c r="AGJ28" s="194"/>
      <c r="AGK28" s="194"/>
      <c r="AGL28" s="194"/>
      <c r="AGM28" s="194"/>
      <c r="AGN28" s="194"/>
      <c r="AGO28" s="194"/>
      <c r="AGP28" s="194"/>
      <c r="AGQ28" s="194"/>
      <c r="AGR28" s="194"/>
      <c r="AGS28" s="194"/>
      <c r="AGT28" s="194"/>
      <c r="AGU28" s="194"/>
      <c r="AGV28" s="194"/>
      <c r="AGW28" s="194"/>
      <c r="AGX28" s="194"/>
      <c r="AGY28" s="194"/>
      <c r="AGZ28" s="194"/>
      <c r="AHA28" s="194"/>
      <c r="AHB28" s="194"/>
      <c r="AHC28" s="194"/>
      <c r="AHD28" s="194"/>
      <c r="AHE28" s="194"/>
      <c r="AHF28" s="194"/>
      <c r="AHG28" s="194"/>
      <c r="AHH28" s="194"/>
      <c r="AHI28" s="194"/>
      <c r="AHJ28" s="194"/>
      <c r="AHK28" s="194"/>
      <c r="AHL28" s="194"/>
      <c r="AHM28" s="194"/>
      <c r="AHN28" s="194"/>
      <c r="AHO28" s="194"/>
      <c r="AHP28" s="194"/>
      <c r="AHQ28" s="194"/>
      <c r="AHR28" s="194"/>
      <c r="AHS28" s="194"/>
      <c r="AHT28" s="194"/>
      <c r="AHU28" s="194"/>
      <c r="AHV28" s="194"/>
      <c r="AHW28" s="194"/>
      <c r="AHX28" s="194"/>
      <c r="AHY28" s="194"/>
      <c r="AHZ28" s="194"/>
      <c r="AIA28" s="194"/>
      <c r="AIB28" s="194"/>
      <c r="AIC28" s="194"/>
      <c r="AID28" s="194"/>
      <c r="AIE28" s="194"/>
      <c r="AIF28" s="194"/>
      <c r="AIG28" s="194"/>
      <c r="AIH28" s="194"/>
      <c r="AII28" s="194"/>
      <c r="AIJ28" s="194"/>
      <c r="AIK28" s="194"/>
      <c r="AIL28" s="194"/>
      <c r="AIM28" s="194"/>
      <c r="AIN28" s="194"/>
      <c r="AIO28" s="194"/>
      <c r="AIP28" s="194"/>
      <c r="AIQ28" s="194"/>
      <c r="AIR28" s="194"/>
      <c r="AIS28" s="194"/>
      <c r="AIT28" s="194"/>
      <c r="AIU28" s="194"/>
      <c r="AIV28" s="194"/>
      <c r="AIW28" s="194"/>
      <c r="AIX28" s="194"/>
      <c r="AIY28" s="194"/>
      <c r="AIZ28" s="194"/>
      <c r="AJA28" s="194"/>
      <c r="AJB28" s="194"/>
      <c r="AJC28" s="194"/>
      <c r="AJD28" s="194"/>
      <c r="AJE28" s="194"/>
      <c r="AJF28" s="194"/>
      <c r="AJG28" s="194"/>
      <c r="AJH28" s="194"/>
      <c r="AJI28" s="194"/>
      <c r="AJJ28" s="194"/>
      <c r="AJK28" s="194"/>
      <c r="AJL28" s="194"/>
      <c r="AJM28" s="194"/>
      <c r="AJN28" s="194"/>
      <c r="AJO28" s="194"/>
      <c r="AJP28" s="194"/>
      <c r="AJQ28" s="194"/>
      <c r="AJR28" s="194"/>
      <c r="AJS28" s="194"/>
      <c r="AJT28" s="194"/>
      <c r="AJU28" s="194"/>
      <c r="AJV28" s="194"/>
      <c r="AJW28" s="194"/>
      <c r="AJX28" s="194"/>
      <c r="AJY28" s="194"/>
      <c r="AJZ28" s="194"/>
      <c r="AKA28" s="194"/>
      <c r="AKB28" s="194"/>
      <c r="AKC28" s="194"/>
      <c r="AKD28" s="194"/>
      <c r="AKE28" s="194"/>
      <c r="AKF28" s="194"/>
      <c r="AKG28" s="194"/>
      <c r="AKH28" s="194"/>
      <c r="AKI28" s="194"/>
      <c r="AKJ28" s="194"/>
      <c r="AKK28" s="194"/>
      <c r="AKL28" s="194"/>
      <c r="AKM28" s="194"/>
      <c r="AKN28" s="194"/>
      <c r="AKO28" s="194"/>
      <c r="AKP28" s="194"/>
      <c r="AKQ28" s="194"/>
      <c r="AKR28" s="194"/>
      <c r="AKS28" s="194"/>
      <c r="AKT28" s="194"/>
      <c r="AKU28" s="194"/>
      <c r="AKV28" s="194"/>
      <c r="AKW28" s="194"/>
      <c r="AKX28" s="194"/>
      <c r="AKY28" s="194"/>
      <c r="AKZ28" s="194"/>
      <c r="ALA28" s="194"/>
      <c r="ALB28" s="194"/>
      <c r="ALC28" s="194"/>
      <c r="ALD28" s="194"/>
      <c r="ALE28" s="194"/>
      <c r="ALF28" s="194"/>
      <c r="ALG28" s="194"/>
      <c r="ALH28" s="194"/>
      <c r="ALI28" s="194"/>
      <c r="ALJ28" s="194"/>
      <c r="ALK28" s="194"/>
      <c r="ALL28" s="194"/>
      <c r="ALM28" s="194"/>
      <c r="ALN28" s="194"/>
      <c r="ALO28" s="194"/>
      <c r="ALP28" s="194"/>
      <c r="ALQ28" s="194"/>
      <c r="ALR28" s="194"/>
      <c r="ALS28" s="194"/>
      <c r="ALT28" s="194"/>
      <c r="ALU28" s="194"/>
      <c r="ALV28" s="194"/>
      <c r="ALW28" s="194"/>
      <c r="ALX28" s="194"/>
      <c r="ALY28" s="194"/>
      <c r="ALZ28" s="194"/>
      <c r="AMA28" s="194"/>
      <c r="AMB28" s="194"/>
      <c r="AMC28" s="194"/>
      <c r="AMD28" s="194"/>
      <c r="AME28" s="194"/>
    </row>
    <row r="29" spans="1:1019" s="195" customFormat="1" ht="18.75">
      <c r="A29" s="206" t="s">
        <v>17</v>
      </c>
      <c r="B29" s="211" t="s">
        <v>517</v>
      </c>
      <c r="C29" s="206" t="s">
        <v>518</v>
      </c>
      <c r="D29" s="208">
        <f>'т. 1.4.'!P12+'т. 1.4.'!Q12</f>
        <v>25578</v>
      </c>
      <c r="E29" s="196"/>
      <c r="F29" s="194"/>
      <c r="G29" s="349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  <c r="IW29" s="194"/>
      <c r="IX29" s="194"/>
      <c r="IY29" s="194"/>
      <c r="IZ29" s="194"/>
      <c r="JA29" s="194"/>
      <c r="JB29" s="194"/>
      <c r="JC29" s="194"/>
      <c r="JD29" s="194"/>
      <c r="JE29" s="194"/>
      <c r="JF29" s="194"/>
      <c r="JG29" s="194"/>
      <c r="JH29" s="194"/>
      <c r="JI29" s="194"/>
      <c r="JJ29" s="194"/>
      <c r="JK29" s="194"/>
      <c r="JL29" s="194"/>
      <c r="JM29" s="194"/>
      <c r="JN29" s="194"/>
      <c r="JO29" s="194"/>
      <c r="JP29" s="194"/>
      <c r="JQ29" s="194"/>
      <c r="JR29" s="194"/>
      <c r="JS29" s="194"/>
      <c r="JT29" s="194"/>
      <c r="JU29" s="194"/>
      <c r="JV29" s="194"/>
      <c r="JW29" s="194"/>
      <c r="JX29" s="194"/>
      <c r="JY29" s="194"/>
      <c r="JZ29" s="194"/>
      <c r="KA29" s="194"/>
      <c r="KB29" s="194"/>
      <c r="KC29" s="194"/>
      <c r="KD29" s="194"/>
      <c r="KE29" s="194"/>
      <c r="KF29" s="194"/>
      <c r="KG29" s="194"/>
      <c r="KH29" s="194"/>
      <c r="KI29" s="194"/>
      <c r="KJ29" s="194"/>
      <c r="KK29" s="194"/>
      <c r="KL29" s="194"/>
      <c r="KM29" s="194"/>
      <c r="KN29" s="194"/>
      <c r="KO29" s="194"/>
      <c r="KP29" s="194"/>
      <c r="KQ29" s="194"/>
      <c r="KR29" s="194"/>
      <c r="KS29" s="194"/>
      <c r="KT29" s="194"/>
      <c r="KU29" s="194"/>
      <c r="KV29" s="194"/>
      <c r="KW29" s="194"/>
      <c r="KX29" s="194"/>
      <c r="KY29" s="194"/>
      <c r="KZ29" s="194"/>
      <c r="LA29" s="194"/>
      <c r="LB29" s="194"/>
      <c r="LC29" s="194"/>
      <c r="LD29" s="194"/>
      <c r="LE29" s="194"/>
      <c r="LF29" s="194"/>
      <c r="LG29" s="194"/>
      <c r="LH29" s="194"/>
      <c r="LI29" s="194"/>
      <c r="LJ29" s="194"/>
      <c r="LK29" s="194"/>
      <c r="LL29" s="194"/>
      <c r="LM29" s="194"/>
      <c r="LN29" s="194"/>
      <c r="LO29" s="194"/>
      <c r="LP29" s="194"/>
      <c r="LQ29" s="194"/>
      <c r="LR29" s="194"/>
      <c r="LS29" s="194"/>
      <c r="LT29" s="194"/>
      <c r="LU29" s="194"/>
      <c r="LV29" s="194"/>
      <c r="LW29" s="194"/>
      <c r="LX29" s="194"/>
      <c r="LY29" s="194"/>
      <c r="LZ29" s="194"/>
      <c r="MA29" s="194"/>
      <c r="MB29" s="194"/>
      <c r="MC29" s="194"/>
      <c r="MD29" s="194"/>
      <c r="ME29" s="194"/>
      <c r="MF29" s="194"/>
      <c r="MG29" s="194"/>
      <c r="MH29" s="194"/>
      <c r="MI29" s="194"/>
      <c r="MJ29" s="194"/>
      <c r="MK29" s="194"/>
      <c r="ML29" s="194"/>
      <c r="MM29" s="194"/>
      <c r="MN29" s="194"/>
      <c r="MO29" s="194"/>
      <c r="MP29" s="194"/>
      <c r="MQ29" s="194"/>
      <c r="MR29" s="194"/>
      <c r="MS29" s="194"/>
      <c r="MT29" s="194"/>
      <c r="MU29" s="194"/>
      <c r="MV29" s="194"/>
      <c r="MW29" s="194"/>
      <c r="MX29" s="194"/>
      <c r="MY29" s="194"/>
      <c r="MZ29" s="194"/>
      <c r="NA29" s="194"/>
      <c r="NB29" s="194"/>
      <c r="NC29" s="194"/>
      <c r="ND29" s="194"/>
      <c r="NE29" s="194"/>
      <c r="NF29" s="194"/>
      <c r="NG29" s="194"/>
      <c r="NH29" s="194"/>
      <c r="NI29" s="194"/>
      <c r="NJ29" s="194"/>
      <c r="NK29" s="194"/>
      <c r="NL29" s="194"/>
      <c r="NM29" s="194"/>
      <c r="NN29" s="194"/>
      <c r="NO29" s="194"/>
      <c r="NP29" s="194"/>
      <c r="NQ29" s="194"/>
      <c r="NR29" s="194"/>
      <c r="NS29" s="194"/>
      <c r="NT29" s="194"/>
      <c r="NU29" s="194"/>
      <c r="NV29" s="194"/>
      <c r="NW29" s="194"/>
      <c r="NX29" s="194"/>
      <c r="NY29" s="194"/>
      <c r="NZ29" s="194"/>
      <c r="OA29" s="194"/>
      <c r="OB29" s="194"/>
      <c r="OC29" s="194"/>
      <c r="OD29" s="194"/>
      <c r="OE29" s="194"/>
      <c r="OF29" s="194"/>
      <c r="OG29" s="194"/>
      <c r="OH29" s="194"/>
      <c r="OI29" s="194"/>
      <c r="OJ29" s="194"/>
      <c r="OK29" s="194"/>
      <c r="OL29" s="194"/>
      <c r="OM29" s="194"/>
      <c r="ON29" s="194"/>
      <c r="OO29" s="194"/>
      <c r="OP29" s="194"/>
      <c r="OQ29" s="194"/>
      <c r="OR29" s="194"/>
      <c r="OS29" s="194"/>
      <c r="OT29" s="194"/>
      <c r="OU29" s="194"/>
      <c r="OV29" s="194"/>
      <c r="OW29" s="194"/>
      <c r="OX29" s="194"/>
      <c r="OY29" s="194"/>
      <c r="OZ29" s="194"/>
      <c r="PA29" s="194"/>
      <c r="PB29" s="194"/>
      <c r="PC29" s="194"/>
      <c r="PD29" s="194"/>
      <c r="PE29" s="194"/>
      <c r="PF29" s="194"/>
      <c r="PG29" s="194"/>
      <c r="PH29" s="194"/>
      <c r="PI29" s="194"/>
      <c r="PJ29" s="194"/>
      <c r="PK29" s="194"/>
      <c r="PL29" s="194"/>
      <c r="PM29" s="194"/>
      <c r="PN29" s="194"/>
      <c r="PO29" s="194"/>
      <c r="PP29" s="194"/>
      <c r="PQ29" s="194"/>
      <c r="PR29" s="194"/>
      <c r="PS29" s="194"/>
      <c r="PT29" s="194"/>
      <c r="PU29" s="194"/>
      <c r="PV29" s="194"/>
      <c r="PW29" s="194"/>
      <c r="PX29" s="194"/>
      <c r="PY29" s="194"/>
      <c r="PZ29" s="194"/>
      <c r="QA29" s="194"/>
      <c r="QB29" s="194"/>
      <c r="QC29" s="194"/>
      <c r="QD29" s="194"/>
      <c r="QE29" s="194"/>
      <c r="QF29" s="194"/>
      <c r="QG29" s="194"/>
      <c r="QH29" s="194"/>
      <c r="QI29" s="194"/>
      <c r="QJ29" s="194"/>
      <c r="QK29" s="194"/>
      <c r="QL29" s="194"/>
      <c r="QM29" s="194"/>
      <c r="QN29" s="194"/>
      <c r="QO29" s="194"/>
      <c r="QP29" s="194"/>
      <c r="QQ29" s="194"/>
      <c r="QR29" s="194"/>
      <c r="QS29" s="194"/>
      <c r="QT29" s="194"/>
      <c r="QU29" s="194"/>
      <c r="QV29" s="194"/>
      <c r="QW29" s="194"/>
      <c r="QX29" s="194"/>
      <c r="QY29" s="194"/>
      <c r="QZ29" s="194"/>
      <c r="RA29" s="194"/>
      <c r="RB29" s="194"/>
      <c r="RC29" s="194"/>
      <c r="RD29" s="194"/>
      <c r="RE29" s="194"/>
      <c r="RF29" s="194"/>
      <c r="RG29" s="194"/>
      <c r="RH29" s="194"/>
      <c r="RI29" s="194"/>
      <c r="RJ29" s="194"/>
      <c r="RK29" s="194"/>
      <c r="RL29" s="194"/>
      <c r="RM29" s="194"/>
      <c r="RN29" s="194"/>
      <c r="RO29" s="194"/>
      <c r="RP29" s="194"/>
      <c r="RQ29" s="194"/>
      <c r="RR29" s="194"/>
      <c r="RS29" s="194"/>
      <c r="RT29" s="194"/>
      <c r="RU29" s="194"/>
      <c r="RV29" s="194"/>
      <c r="RW29" s="194"/>
      <c r="RX29" s="194"/>
      <c r="RY29" s="194"/>
      <c r="RZ29" s="194"/>
      <c r="SA29" s="194"/>
      <c r="SB29" s="194"/>
      <c r="SC29" s="194"/>
      <c r="SD29" s="194"/>
      <c r="SE29" s="194"/>
      <c r="SF29" s="194"/>
      <c r="SG29" s="194"/>
      <c r="SH29" s="194"/>
      <c r="SI29" s="194"/>
      <c r="SJ29" s="194"/>
      <c r="SK29" s="194"/>
      <c r="SL29" s="194"/>
      <c r="SM29" s="194"/>
      <c r="SN29" s="194"/>
      <c r="SO29" s="194"/>
      <c r="SP29" s="194"/>
      <c r="SQ29" s="194"/>
      <c r="SR29" s="194"/>
      <c r="SS29" s="194"/>
      <c r="ST29" s="194"/>
      <c r="SU29" s="194"/>
      <c r="SV29" s="194"/>
      <c r="SW29" s="194"/>
      <c r="SX29" s="194"/>
      <c r="SY29" s="194"/>
      <c r="SZ29" s="194"/>
      <c r="TA29" s="194"/>
      <c r="TB29" s="194"/>
      <c r="TC29" s="194"/>
      <c r="TD29" s="194"/>
      <c r="TE29" s="194"/>
      <c r="TF29" s="194"/>
      <c r="TG29" s="194"/>
      <c r="TH29" s="194"/>
      <c r="TI29" s="194"/>
      <c r="TJ29" s="194"/>
      <c r="TK29" s="194"/>
      <c r="TL29" s="194"/>
      <c r="TM29" s="194"/>
      <c r="TN29" s="194"/>
      <c r="TO29" s="194"/>
      <c r="TP29" s="194"/>
      <c r="TQ29" s="194"/>
      <c r="TR29" s="194"/>
      <c r="TS29" s="194"/>
      <c r="TT29" s="194"/>
      <c r="TU29" s="194"/>
      <c r="TV29" s="194"/>
      <c r="TW29" s="194"/>
      <c r="TX29" s="194"/>
      <c r="TY29" s="194"/>
      <c r="TZ29" s="194"/>
      <c r="UA29" s="194"/>
      <c r="UB29" s="194"/>
      <c r="UC29" s="194"/>
      <c r="UD29" s="194"/>
      <c r="UE29" s="194"/>
      <c r="UF29" s="194"/>
      <c r="UG29" s="194"/>
      <c r="UH29" s="194"/>
      <c r="UI29" s="194"/>
      <c r="UJ29" s="194"/>
      <c r="UK29" s="194"/>
      <c r="UL29" s="194"/>
      <c r="UM29" s="194"/>
      <c r="UN29" s="194"/>
      <c r="UO29" s="194"/>
      <c r="UP29" s="194"/>
      <c r="UQ29" s="194"/>
      <c r="UR29" s="194"/>
      <c r="US29" s="194"/>
      <c r="UT29" s="194"/>
      <c r="UU29" s="194"/>
      <c r="UV29" s="194"/>
      <c r="UW29" s="194"/>
      <c r="UX29" s="194"/>
      <c r="UY29" s="194"/>
      <c r="UZ29" s="194"/>
      <c r="VA29" s="194"/>
      <c r="VB29" s="194"/>
      <c r="VC29" s="194"/>
      <c r="VD29" s="194"/>
      <c r="VE29" s="194"/>
      <c r="VF29" s="194"/>
      <c r="VG29" s="194"/>
      <c r="VH29" s="194"/>
      <c r="VI29" s="194"/>
      <c r="VJ29" s="194"/>
      <c r="VK29" s="194"/>
      <c r="VL29" s="194"/>
      <c r="VM29" s="194"/>
      <c r="VN29" s="194"/>
      <c r="VO29" s="194"/>
      <c r="VP29" s="194"/>
      <c r="VQ29" s="194"/>
      <c r="VR29" s="194"/>
      <c r="VS29" s="194"/>
      <c r="VT29" s="194"/>
      <c r="VU29" s="194"/>
      <c r="VV29" s="194"/>
      <c r="VW29" s="194"/>
      <c r="VX29" s="194"/>
      <c r="VY29" s="194"/>
      <c r="VZ29" s="194"/>
      <c r="WA29" s="194"/>
      <c r="WB29" s="194"/>
      <c r="WC29" s="194"/>
      <c r="WD29" s="194"/>
      <c r="WE29" s="194"/>
      <c r="WF29" s="194"/>
      <c r="WG29" s="194"/>
      <c r="WH29" s="194"/>
      <c r="WI29" s="194"/>
      <c r="WJ29" s="194"/>
      <c r="WK29" s="194"/>
      <c r="WL29" s="194"/>
      <c r="WM29" s="194"/>
      <c r="WN29" s="194"/>
      <c r="WO29" s="194"/>
      <c r="WP29" s="194"/>
      <c r="WQ29" s="194"/>
      <c r="WR29" s="194"/>
      <c r="WS29" s="194"/>
      <c r="WT29" s="194"/>
      <c r="WU29" s="194"/>
      <c r="WV29" s="194"/>
      <c r="WW29" s="194"/>
      <c r="WX29" s="194"/>
      <c r="WY29" s="194"/>
      <c r="WZ29" s="194"/>
      <c r="XA29" s="194"/>
      <c r="XB29" s="194"/>
      <c r="XC29" s="194"/>
      <c r="XD29" s="194"/>
      <c r="XE29" s="194"/>
      <c r="XF29" s="194"/>
      <c r="XG29" s="194"/>
      <c r="XH29" s="194"/>
      <c r="XI29" s="194"/>
      <c r="XJ29" s="194"/>
      <c r="XK29" s="194"/>
      <c r="XL29" s="194"/>
      <c r="XM29" s="194"/>
      <c r="XN29" s="194"/>
      <c r="XO29" s="194"/>
      <c r="XP29" s="194"/>
      <c r="XQ29" s="194"/>
      <c r="XR29" s="194"/>
      <c r="XS29" s="194"/>
      <c r="XT29" s="194"/>
      <c r="XU29" s="194"/>
      <c r="XV29" s="194"/>
      <c r="XW29" s="194"/>
      <c r="XX29" s="194"/>
      <c r="XY29" s="194"/>
      <c r="XZ29" s="194"/>
      <c r="YA29" s="194"/>
      <c r="YB29" s="194"/>
      <c r="YC29" s="194"/>
      <c r="YD29" s="194"/>
      <c r="YE29" s="194"/>
      <c r="YF29" s="194"/>
      <c r="YG29" s="194"/>
      <c r="YH29" s="194"/>
      <c r="YI29" s="194"/>
      <c r="YJ29" s="194"/>
      <c r="YK29" s="194"/>
      <c r="YL29" s="194"/>
      <c r="YM29" s="194"/>
      <c r="YN29" s="194"/>
      <c r="YO29" s="194"/>
      <c r="YP29" s="194"/>
      <c r="YQ29" s="194"/>
      <c r="YR29" s="194"/>
      <c r="YS29" s="194"/>
      <c r="YT29" s="194"/>
      <c r="YU29" s="194"/>
      <c r="YV29" s="194"/>
      <c r="YW29" s="194"/>
      <c r="YX29" s="194"/>
      <c r="YY29" s="194"/>
      <c r="YZ29" s="194"/>
      <c r="ZA29" s="194"/>
      <c r="ZB29" s="194"/>
      <c r="ZC29" s="194"/>
      <c r="ZD29" s="194"/>
      <c r="ZE29" s="194"/>
      <c r="ZF29" s="194"/>
      <c r="ZG29" s="194"/>
      <c r="ZH29" s="194"/>
      <c r="ZI29" s="194"/>
      <c r="ZJ29" s="194"/>
      <c r="ZK29" s="194"/>
      <c r="ZL29" s="194"/>
      <c r="ZM29" s="194"/>
      <c r="ZN29" s="194"/>
      <c r="ZO29" s="194"/>
      <c r="ZP29" s="194"/>
      <c r="ZQ29" s="194"/>
      <c r="ZR29" s="194"/>
      <c r="ZS29" s="194"/>
      <c r="ZT29" s="194"/>
      <c r="ZU29" s="194"/>
      <c r="ZV29" s="194"/>
      <c r="ZW29" s="194"/>
      <c r="ZX29" s="194"/>
      <c r="ZY29" s="194"/>
      <c r="ZZ29" s="194"/>
      <c r="AAA29" s="194"/>
      <c r="AAB29" s="194"/>
      <c r="AAC29" s="194"/>
      <c r="AAD29" s="194"/>
      <c r="AAE29" s="194"/>
      <c r="AAF29" s="194"/>
      <c r="AAG29" s="194"/>
      <c r="AAH29" s="194"/>
      <c r="AAI29" s="194"/>
      <c r="AAJ29" s="194"/>
      <c r="AAK29" s="194"/>
      <c r="AAL29" s="194"/>
      <c r="AAM29" s="194"/>
      <c r="AAN29" s="194"/>
      <c r="AAO29" s="194"/>
      <c r="AAP29" s="194"/>
      <c r="AAQ29" s="194"/>
      <c r="AAR29" s="194"/>
      <c r="AAS29" s="194"/>
      <c r="AAT29" s="194"/>
      <c r="AAU29" s="194"/>
      <c r="AAV29" s="194"/>
      <c r="AAW29" s="194"/>
      <c r="AAX29" s="194"/>
      <c r="AAY29" s="194"/>
      <c r="AAZ29" s="194"/>
      <c r="ABA29" s="194"/>
      <c r="ABB29" s="194"/>
      <c r="ABC29" s="194"/>
      <c r="ABD29" s="194"/>
      <c r="ABE29" s="194"/>
      <c r="ABF29" s="194"/>
      <c r="ABG29" s="194"/>
      <c r="ABH29" s="194"/>
      <c r="ABI29" s="194"/>
      <c r="ABJ29" s="194"/>
      <c r="ABK29" s="194"/>
      <c r="ABL29" s="194"/>
      <c r="ABM29" s="194"/>
      <c r="ABN29" s="194"/>
      <c r="ABO29" s="194"/>
      <c r="ABP29" s="194"/>
      <c r="ABQ29" s="194"/>
      <c r="ABR29" s="194"/>
      <c r="ABS29" s="194"/>
      <c r="ABT29" s="194"/>
      <c r="ABU29" s="194"/>
      <c r="ABV29" s="194"/>
      <c r="ABW29" s="194"/>
      <c r="ABX29" s="194"/>
      <c r="ABY29" s="194"/>
      <c r="ABZ29" s="194"/>
      <c r="ACA29" s="194"/>
      <c r="ACB29" s="194"/>
      <c r="ACC29" s="194"/>
      <c r="ACD29" s="194"/>
      <c r="ACE29" s="194"/>
      <c r="ACF29" s="194"/>
      <c r="ACG29" s="194"/>
      <c r="ACH29" s="194"/>
      <c r="ACI29" s="194"/>
      <c r="ACJ29" s="194"/>
      <c r="ACK29" s="194"/>
      <c r="ACL29" s="194"/>
      <c r="ACM29" s="194"/>
      <c r="ACN29" s="194"/>
      <c r="ACO29" s="194"/>
      <c r="ACP29" s="194"/>
      <c r="ACQ29" s="194"/>
      <c r="ACR29" s="194"/>
      <c r="ACS29" s="194"/>
      <c r="ACT29" s="194"/>
      <c r="ACU29" s="194"/>
      <c r="ACV29" s="194"/>
      <c r="ACW29" s="194"/>
      <c r="ACX29" s="194"/>
      <c r="ACY29" s="194"/>
      <c r="ACZ29" s="194"/>
      <c r="ADA29" s="194"/>
      <c r="ADB29" s="194"/>
      <c r="ADC29" s="194"/>
      <c r="ADD29" s="194"/>
      <c r="ADE29" s="194"/>
      <c r="ADF29" s="194"/>
      <c r="ADG29" s="194"/>
      <c r="ADH29" s="194"/>
      <c r="ADI29" s="194"/>
      <c r="ADJ29" s="194"/>
      <c r="ADK29" s="194"/>
      <c r="ADL29" s="194"/>
      <c r="ADM29" s="194"/>
      <c r="ADN29" s="194"/>
      <c r="ADO29" s="194"/>
      <c r="ADP29" s="194"/>
      <c r="ADQ29" s="194"/>
      <c r="ADR29" s="194"/>
      <c r="ADS29" s="194"/>
      <c r="ADT29" s="194"/>
      <c r="ADU29" s="194"/>
      <c r="ADV29" s="194"/>
      <c r="ADW29" s="194"/>
      <c r="ADX29" s="194"/>
      <c r="ADY29" s="194"/>
      <c r="ADZ29" s="194"/>
      <c r="AEA29" s="194"/>
      <c r="AEB29" s="194"/>
      <c r="AEC29" s="194"/>
      <c r="AED29" s="194"/>
      <c r="AEE29" s="194"/>
      <c r="AEF29" s="194"/>
      <c r="AEG29" s="194"/>
      <c r="AEH29" s="194"/>
      <c r="AEI29" s="194"/>
      <c r="AEJ29" s="194"/>
      <c r="AEK29" s="194"/>
      <c r="AEL29" s="194"/>
      <c r="AEM29" s="194"/>
      <c r="AEN29" s="194"/>
      <c r="AEO29" s="194"/>
      <c r="AEP29" s="194"/>
      <c r="AEQ29" s="194"/>
      <c r="AER29" s="194"/>
      <c r="AES29" s="194"/>
      <c r="AET29" s="194"/>
      <c r="AEU29" s="194"/>
      <c r="AEV29" s="194"/>
      <c r="AEW29" s="194"/>
      <c r="AEX29" s="194"/>
      <c r="AEY29" s="194"/>
      <c r="AEZ29" s="194"/>
      <c r="AFA29" s="194"/>
      <c r="AFB29" s="194"/>
      <c r="AFC29" s="194"/>
      <c r="AFD29" s="194"/>
      <c r="AFE29" s="194"/>
      <c r="AFF29" s="194"/>
      <c r="AFG29" s="194"/>
      <c r="AFH29" s="194"/>
      <c r="AFI29" s="194"/>
      <c r="AFJ29" s="194"/>
      <c r="AFK29" s="194"/>
      <c r="AFL29" s="194"/>
      <c r="AFM29" s="194"/>
      <c r="AFN29" s="194"/>
      <c r="AFO29" s="194"/>
      <c r="AFP29" s="194"/>
      <c r="AFQ29" s="194"/>
      <c r="AFR29" s="194"/>
      <c r="AFS29" s="194"/>
      <c r="AFT29" s="194"/>
      <c r="AFU29" s="194"/>
      <c r="AFV29" s="194"/>
      <c r="AFW29" s="194"/>
      <c r="AFX29" s="194"/>
      <c r="AFY29" s="194"/>
      <c r="AFZ29" s="194"/>
      <c r="AGA29" s="194"/>
      <c r="AGB29" s="194"/>
      <c r="AGC29" s="194"/>
      <c r="AGD29" s="194"/>
      <c r="AGE29" s="194"/>
      <c r="AGF29" s="194"/>
      <c r="AGG29" s="194"/>
      <c r="AGH29" s="194"/>
      <c r="AGI29" s="194"/>
      <c r="AGJ29" s="194"/>
      <c r="AGK29" s="194"/>
      <c r="AGL29" s="194"/>
      <c r="AGM29" s="194"/>
      <c r="AGN29" s="194"/>
      <c r="AGO29" s="194"/>
      <c r="AGP29" s="194"/>
      <c r="AGQ29" s="194"/>
      <c r="AGR29" s="194"/>
      <c r="AGS29" s="194"/>
      <c r="AGT29" s="194"/>
      <c r="AGU29" s="194"/>
      <c r="AGV29" s="194"/>
      <c r="AGW29" s="194"/>
      <c r="AGX29" s="194"/>
      <c r="AGY29" s="194"/>
      <c r="AGZ29" s="194"/>
      <c r="AHA29" s="194"/>
      <c r="AHB29" s="194"/>
      <c r="AHC29" s="194"/>
      <c r="AHD29" s="194"/>
      <c r="AHE29" s="194"/>
      <c r="AHF29" s="194"/>
      <c r="AHG29" s="194"/>
      <c r="AHH29" s="194"/>
      <c r="AHI29" s="194"/>
      <c r="AHJ29" s="194"/>
      <c r="AHK29" s="194"/>
      <c r="AHL29" s="194"/>
      <c r="AHM29" s="194"/>
      <c r="AHN29" s="194"/>
      <c r="AHO29" s="194"/>
      <c r="AHP29" s="194"/>
      <c r="AHQ29" s="194"/>
      <c r="AHR29" s="194"/>
      <c r="AHS29" s="194"/>
      <c r="AHT29" s="194"/>
      <c r="AHU29" s="194"/>
      <c r="AHV29" s="194"/>
      <c r="AHW29" s="194"/>
      <c r="AHX29" s="194"/>
      <c r="AHY29" s="194"/>
      <c r="AHZ29" s="194"/>
      <c r="AIA29" s="194"/>
      <c r="AIB29" s="194"/>
      <c r="AIC29" s="194"/>
      <c r="AID29" s="194"/>
      <c r="AIE29" s="194"/>
      <c r="AIF29" s="194"/>
      <c r="AIG29" s="194"/>
      <c r="AIH29" s="194"/>
      <c r="AII29" s="194"/>
      <c r="AIJ29" s="194"/>
      <c r="AIK29" s="194"/>
      <c r="AIL29" s="194"/>
      <c r="AIM29" s="194"/>
      <c r="AIN29" s="194"/>
      <c r="AIO29" s="194"/>
      <c r="AIP29" s="194"/>
      <c r="AIQ29" s="194"/>
      <c r="AIR29" s="194"/>
      <c r="AIS29" s="194"/>
      <c r="AIT29" s="194"/>
      <c r="AIU29" s="194"/>
      <c r="AIV29" s="194"/>
      <c r="AIW29" s="194"/>
      <c r="AIX29" s="194"/>
      <c r="AIY29" s="194"/>
      <c r="AIZ29" s="194"/>
      <c r="AJA29" s="194"/>
      <c r="AJB29" s="194"/>
      <c r="AJC29" s="194"/>
      <c r="AJD29" s="194"/>
      <c r="AJE29" s="194"/>
      <c r="AJF29" s="194"/>
      <c r="AJG29" s="194"/>
      <c r="AJH29" s="194"/>
      <c r="AJI29" s="194"/>
      <c r="AJJ29" s="194"/>
      <c r="AJK29" s="194"/>
      <c r="AJL29" s="194"/>
      <c r="AJM29" s="194"/>
      <c r="AJN29" s="194"/>
      <c r="AJO29" s="194"/>
      <c r="AJP29" s="194"/>
      <c r="AJQ29" s="194"/>
      <c r="AJR29" s="194"/>
      <c r="AJS29" s="194"/>
      <c r="AJT29" s="194"/>
      <c r="AJU29" s="194"/>
      <c r="AJV29" s="194"/>
      <c r="AJW29" s="194"/>
      <c r="AJX29" s="194"/>
      <c r="AJY29" s="194"/>
      <c r="AJZ29" s="194"/>
      <c r="AKA29" s="194"/>
      <c r="AKB29" s="194"/>
      <c r="AKC29" s="194"/>
      <c r="AKD29" s="194"/>
      <c r="AKE29" s="194"/>
      <c r="AKF29" s="194"/>
      <c r="AKG29" s="194"/>
      <c r="AKH29" s="194"/>
      <c r="AKI29" s="194"/>
      <c r="AKJ29" s="194"/>
      <c r="AKK29" s="194"/>
      <c r="AKL29" s="194"/>
      <c r="AKM29" s="194"/>
      <c r="AKN29" s="194"/>
      <c r="AKO29" s="194"/>
      <c r="AKP29" s="194"/>
      <c r="AKQ29" s="194"/>
      <c r="AKR29" s="194"/>
      <c r="AKS29" s="194"/>
      <c r="AKT29" s="194"/>
      <c r="AKU29" s="194"/>
      <c r="AKV29" s="194"/>
      <c r="AKW29" s="194"/>
      <c r="AKX29" s="194"/>
      <c r="AKY29" s="194"/>
      <c r="AKZ29" s="194"/>
      <c r="ALA29" s="194"/>
      <c r="ALB29" s="194"/>
      <c r="ALC29" s="194"/>
      <c r="ALD29" s="194"/>
      <c r="ALE29" s="194"/>
      <c r="ALF29" s="194"/>
      <c r="ALG29" s="194"/>
      <c r="ALH29" s="194"/>
      <c r="ALI29" s="194"/>
      <c r="ALJ29" s="194"/>
      <c r="ALK29" s="194"/>
      <c r="ALL29" s="194"/>
      <c r="ALM29" s="194"/>
      <c r="ALN29" s="194"/>
      <c r="ALO29" s="194"/>
      <c r="ALP29" s="194"/>
      <c r="ALQ29" s="194"/>
      <c r="ALR29" s="194"/>
      <c r="ALS29" s="194"/>
      <c r="ALT29" s="194"/>
      <c r="ALU29" s="194"/>
      <c r="ALV29" s="194"/>
      <c r="ALW29" s="194"/>
      <c r="ALX29" s="194"/>
      <c r="ALY29" s="194"/>
      <c r="ALZ29" s="194"/>
      <c r="AMA29" s="194"/>
      <c r="AMB29" s="194"/>
      <c r="AMC29" s="194"/>
      <c r="AMD29" s="194"/>
      <c r="AME29" s="194"/>
    </row>
    <row r="30" spans="1:1019" s="195" customFormat="1" ht="18.75">
      <c r="A30" s="206" t="s">
        <v>18</v>
      </c>
      <c r="B30" s="211" t="s">
        <v>519</v>
      </c>
      <c r="C30" s="206" t="s">
        <v>518</v>
      </c>
      <c r="D30" s="208">
        <f>'т. 1.4.'!P19+'т. 1.4.'!Q19</f>
        <v>24148.1898</v>
      </c>
      <c r="E30" s="196"/>
      <c r="F30" s="194"/>
      <c r="G30" s="349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  <c r="IW30" s="194"/>
      <c r="IX30" s="194"/>
      <c r="IY30" s="194"/>
      <c r="IZ30" s="194"/>
      <c r="JA30" s="194"/>
      <c r="JB30" s="194"/>
      <c r="JC30" s="194"/>
      <c r="JD30" s="194"/>
      <c r="JE30" s="194"/>
      <c r="JF30" s="194"/>
      <c r="JG30" s="194"/>
      <c r="JH30" s="194"/>
      <c r="JI30" s="194"/>
      <c r="JJ30" s="194"/>
      <c r="JK30" s="194"/>
      <c r="JL30" s="194"/>
      <c r="JM30" s="194"/>
      <c r="JN30" s="194"/>
      <c r="JO30" s="194"/>
      <c r="JP30" s="194"/>
      <c r="JQ30" s="194"/>
      <c r="JR30" s="194"/>
      <c r="JS30" s="194"/>
      <c r="JT30" s="194"/>
      <c r="JU30" s="194"/>
      <c r="JV30" s="194"/>
      <c r="JW30" s="194"/>
      <c r="JX30" s="194"/>
      <c r="JY30" s="194"/>
      <c r="JZ30" s="194"/>
      <c r="KA30" s="194"/>
      <c r="KB30" s="194"/>
      <c r="KC30" s="194"/>
      <c r="KD30" s="194"/>
      <c r="KE30" s="194"/>
      <c r="KF30" s="194"/>
      <c r="KG30" s="194"/>
      <c r="KH30" s="194"/>
      <c r="KI30" s="194"/>
      <c r="KJ30" s="194"/>
      <c r="KK30" s="194"/>
      <c r="KL30" s="194"/>
      <c r="KM30" s="194"/>
      <c r="KN30" s="194"/>
      <c r="KO30" s="194"/>
      <c r="KP30" s="194"/>
      <c r="KQ30" s="194"/>
      <c r="KR30" s="194"/>
      <c r="KS30" s="194"/>
      <c r="KT30" s="194"/>
      <c r="KU30" s="194"/>
      <c r="KV30" s="194"/>
      <c r="KW30" s="194"/>
      <c r="KX30" s="194"/>
      <c r="KY30" s="194"/>
      <c r="KZ30" s="194"/>
      <c r="LA30" s="194"/>
      <c r="LB30" s="194"/>
      <c r="LC30" s="194"/>
      <c r="LD30" s="194"/>
      <c r="LE30" s="194"/>
      <c r="LF30" s="194"/>
      <c r="LG30" s="194"/>
      <c r="LH30" s="194"/>
      <c r="LI30" s="194"/>
      <c r="LJ30" s="194"/>
      <c r="LK30" s="194"/>
      <c r="LL30" s="194"/>
      <c r="LM30" s="194"/>
      <c r="LN30" s="194"/>
      <c r="LO30" s="194"/>
      <c r="LP30" s="194"/>
      <c r="LQ30" s="194"/>
      <c r="LR30" s="194"/>
      <c r="LS30" s="194"/>
      <c r="LT30" s="194"/>
      <c r="LU30" s="194"/>
      <c r="LV30" s="194"/>
      <c r="LW30" s="194"/>
      <c r="LX30" s="194"/>
      <c r="LY30" s="194"/>
      <c r="LZ30" s="194"/>
      <c r="MA30" s="194"/>
      <c r="MB30" s="194"/>
      <c r="MC30" s="194"/>
      <c r="MD30" s="194"/>
      <c r="ME30" s="194"/>
      <c r="MF30" s="194"/>
      <c r="MG30" s="194"/>
      <c r="MH30" s="194"/>
      <c r="MI30" s="194"/>
      <c r="MJ30" s="194"/>
      <c r="MK30" s="194"/>
      <c r="ML30" s="194"/>
      <c r="MM30" s="194"/>
      <c r="MN30" s="194"/>
      <c r="MO30" s="194"/>
      <c r="MP30" s="194"/>
      <c r="MQ30" s="194"/>
      <c r="MR30" s="194"/>
      <c r="MS30" s="194"/>
      <c r="MT30" s="194"/>
      <c r="MU30" s="194"/>
      <c r="MV30" s="194"/>
      <c r="MW30" s="194"/>
      <c r="MX30" s="194"/>
      <c r="MY30" s="194"/>
      <c r="MZ30" s="194"/>
      <c r="NA30" s="194"/>
      <c r="NB30" s="194"/>
      <c r="NC30" s="194"/>
      <c r="ND30" s="194"/>
      <c r="NE30" s="194"/>
      <c r="NF30" s="194"/>
      <c r="NG30" s="194"/>
      <c r="NH30" s="194"/>
      <c r="NI30" s="194"/>
      <c r="NJ30" s="194"/>
      <c r="NK30" s="194"/>
      <c r="NL30" s="194"/>
      <c r="NM30" s="194"/>
      <c r="NN30" s="194"/>
      <c r="NO30" s="194"/>
      <c r="NP30" s="194"/>
      <c r="NQ30" s="194"/>
      <c r="NR30" s="194"/>
      <c r="NS30" s="194"/>
      <c r="NT30" s="194"/>
      <c r="NU30" s="194"/>
      <c r="NV30" s="194"/>
      <c r="NW30" s="194"/>
      <c r="NX30" s="194"/>
      <c r="NY30" s="194"/>
      <c r="NZ30" s="194"/>
      <c r="OA30" s="194"/>
      <c r="OB30" s="194"/>
      <c r="OC30" s="194"/>
      <c r="OD30" s="194"/>
      <c r="OE30" s="194"/>
      <c r="OF30" s="194"/>
      <c r="OG30" s="194"/>
      <c r="OH30" s="194"/>
      <c r="OI30" s="194"/>
      <c r="OJ30" s="194"/>
      <c r="OK30" s="194"/>
      <c r="OL30" s="194"/>
      <c r="OM30" s="194"/>
      <c r="ON30" s="194"/>
      <c r="OO30" s="194"/>
      <c r="OP30" s="194"/>
      <c r="OQ30" s="194"/>
      <c r="OR30" s="194"/>
      <c r="OS30" s="194"/>
      <c r="OT30" s="194"/>
      <c r="OU30" s="194"/>
      <c r="OV30" s="194"/>
      <c r="OW30" s="194"/>
      <c r="OX30" s="194"/>
      <c r="OY30" s="194"/>
      <c r="OZ30" s="194"/>
      <c r="PA30" s="194"/>
      <c r="PB30" s="194"/>
      <c r="PC30" s="194"/>
      <c r="PD30" s="194"/>
      <c r="PE30" s="194"/>
      <c r="PF30" s="194"/>
      <c r="PG30" s="194"/>
      <c r="PH30" s="194"/>
      <c r="PI30" s="194"/>
      <c r="PJ30" s="194"/>
      <c r="PK30" s="194"/>
      <c r="PL30" s="194"/>
      <c r="PM30" s="194"/>
      <c r="PN30" s="194"/>
      <c r="PO30" s="194"/>
      <c r="PP30" s="194"/>
      <c r="PQ30" s="194"/>
      <c r="PR30" s="194"/>
      <c r="PS30" s="194"/>
      <c r="PT30" s="194"/>
      <c r="PU30" s="194"/>
      <c r="PV30" s="194"/>
      <c r="PW30" s="194"/>
      <c r="PX30" s="194"/>
      <c r="PY30" s="194"/>
      <c r="PZ30" s="194"/>
      <c r="QA30" s="194"/>
      <c r="QB30" s="194"/>
      <c r="QC30" s="194"/>
      <c r="QD30" s="194"/>
      <c r="QE30" s="194"/>
      <c r="QF30" s="194"/>
      <c r="QG30" s="194"/>
      <c r="QH30" s="194"/>
      <c r="QI30" s="194"/>
      <c r="QJ30" s="194"/>
      <c r="QK30" s="194"/>
      <c r="QL30" s="194"/>
      <c r="QM30" s="194"/>
      <c r="QN30" s="194"/>
      <c r="QO30" s="194"/>
      <c r="QP30" s="194"/>
      <c r="QQ30" s="194"/>
      <c r="QR30" s="194"/>
      <c r="QS30" s="194"/>
      <c r="QT30" s="194"/>
      <c r="QU30" s="194"/>
      <c r="QV30" s="194"/>
      <c r="QW30" s="194"/>
      <c r="QX30" s="194"/>
      <c r="QY30" s="194"/>
      <c r="QZ30" s="194"/>
      <c r="RA30" s="194"/>
      <c r="RB30" s="194"/>
      <c r="RC30" s="194"/>
      <c r="RD30" s="194"/>
      <c r="RE30" s="194"/>
      <c r="RF30" s="194"/>
      <c r="RG30" s="194"/>
      <c r="RH30" s="194"/>
      <c r="RI30" s="194"/>
      <c r="RJ30" s="194"/>
      <c r="RK30" s="194"/>
      <c r="RL30" s="194"/>
      <c r="RM30" s="194"/>
      <c r="RN30" s="194"/>
      <c r="RO30" s="194"/>
      <c r="RP30" s="194"/>
      <c r="RQ30" s="194"/>
      <c r="RR30" s="194"/>
      <c r="RS30" s="194"/>
      <c r="RT30" s="194"/>
      <c r="RU30" s="194"/>
      <c r="RV30" s="194"/>
      <c r="RW30" s="194"/>
      <c r="RX30" s="194"/>
      <c r="RY30" s="194"/>
      <c r="RZ30" s="194"/>
      <c r="SA30" s="194"/>
      <c r="SB30" s="194"/>
      <c r="SC30" s="194"/>
      <c r="SD30" s="194"/>
      <c r="SE30" s="194"/>
      <c r="SF30" s="194"/>
      <c r="SG30" s="194"/>
      <c r="SH30" s="194"/>
      <c r="SI30" s="194"/>
      <c r="SJ30" s="194"/>
      <c r="SK30" s="194"/>
      <c r="SL30" s="194"/>
      <c r="SM30" s="194"/>
      <c r="SN30" s="194"/>
      <c r="SO30" s="194"/>
      <c r="SP30" s="194"/>
      <c r="SQ30" s="194"/>
      <c r="SR30" s="194"/>
      <c r="SS30" s="194"/>
      <c r="ST30" s="194"/>
      <c r="SU30" s="194"/>
      <c r="SV30" s="194"/>
      <c r="SW30" s="194"/>
      <c r="SX30" s="194"/>
      <c r="SY30" s="194"/>
      <c r="SZ30" s="194"/>
      <c r="TA30" s="194"/>
      <c r="TB30" s="194"/>
      <c r="TC30" s="194"/>
      <c r="TD30" s="194"/>
      <c r="TE30" s="194"/>
      <c r="TF30" s="194"/>
      <c r="TG30" s="194"/>
      <c r="TH30" s="194"/>
      <c r="TI30" s="194"/>
      <c r="TJ30" s="194"/>
      <c r="TK30" s="194"/>
      <c r="TL30" s="194"/>
      <c r="TM30" s="194"/>
      <c r="TN30" s="194"/>
      <c r="TO30" s="194"/>
      <c r="TP30" s="194"/>
      <c r="TQ30" s="194"/>
      <c r="TR30" s="194"/>
      <c r="TS30" s="194"/>
      <c r="TT30" s="194"/>
      <c r="TU30" s="194"/>
      <c r="TV30" s="194"/>
      <c r="TW30" s="194"/>
      <c r="TX30" s="194"/>
      <c r="TY30" s="194"/>
      <c r="TZ30" s="194"/>
      <c r="UA30" s="194"/>
      <c r="UB30" s="194"/>
      <c r="UC30" s="194"/>
      <c r="UD30" s="194"/>
      <c r="UE30" s="194"/>
      <c r="UF30" s="194"/>
      <c r="UG30" s="194"/>
      <c r="UH30" s="194"/>
      <c r="UI30" s="194"/>
      <c r="UJ30" s="194"/>
      <c r="UK30" s="194"/>
      <c r="UL30" s="194"/>
      <c r="UM30" s="194"/>
      <c r="UN30" s="194"/>
      <c r="UO30" s="194"/>
      <c r="UP30" s="194"/>
      <c r="UQ30" s="194"/>
      <c r="UR30" s="194"/>
      <c r="US30" s="194"/>
      <c r="UT30" s="194"/>
      <c r="UU30" s="194"/>
      <c r="UV30" s="194"/>
      <c r="UW30" s="194"/>
      <c r="UX30" s="194"/>
      <c r="UY30" s="194"/>
      <c r="UZ30" s="194"/>
      <c r="VA30" s="194"/>
      <c r="VB30" s="194"/>
      <c r="VC30" s="194"/>
      <c r="VD30" s="194"/>
      <c r="VE30" s="194"/>
      <c r="VF30" s="194"/>
      <c r="VG30" s="194"/>
      <c r="VH30" s="194"/>
      <c r="VI30" s="194"/>
      <c r="VJ30" s="194"/>
      <c r="VK30" s="194"/>
      <c r="VL30" s="194"/>
      <c r="VM30" s="194"/>
      <c r="VN30" s="194"/>
      <c r="VO30" s="194"/>
      <c r="VP30" s="194"/>
      <c r="VQ30" s="194"/>
      <c r="VR30" s="194"/>
      <c r="VS30" s="194"/>
      <c r="VT30" s="194"/>
      <c r="VU30" s="194"/>
      <c r="VV30" s="194"/>
      <c r="VW30" s="194"/>
      <c r="VX30" s="194"/>
      <c r="VY30" s="194"/>
      <c r="VZ30" s="194"/>
      <c r="WA30" s="194"/>
      <c r="WB30" s="194"/>
      <c r="WC30" s="194"/>
      <c r="WD30" s="194"/>
      <c r="WE30" s="194"/>
      <c r="WF30" s="194"/>
      <c r="WG30" s="194"/>
      <c r="WH30" s="194"/>
      <c r="WI30" s="194"/>
      <c r="WJ30" s="194"/>
      <c r="WK30" s="194"/>
      <c r="WL30" s="194"/>
      <c r="WM30" s="194"/>
      <c r="WN30" s="194"/>
      <c r="WO30" s="194"/>
      <c r="WP30" s="194"/>
      <c r="WQ30" s="194"/>
      <c r="WR30" s="194"/>
      <c r="WS30" s="194"/>
      <c r="WT30" s="194"/>
      <c r="WU30" s="194"/>
      <c r="WV30" s="194"/>
      <c r="WW30" s="194"/>
      <c r="WX30" s="194"/>
      <c r="WY30" s="194"/>
      <c r="WZ30" s="194"/>
      <c r="XA30" s="194"/>
      <c r="XB30" s="194"/>
      <c r="XC30" s="194"/>
      <c r="XD30" s="194"/>
      <c r="XE30" s="194"/>
      <c r="XF30" s="194"/>
      <c r="XG30" s="194"/>
      <c r="XH30" s="194"/>
      <c r="XI30" s="194"/>
      <c r="XJ30" s="194"/>
      <c r="XK30" s="194"/>
      <c r="XL30" s="194"/>
      <c r="XM30" s="194"/>
      <c r="XN30" s="194"/>
      <c r="XO30" s="194"/>
      <c r="XP30" s="194"/>
      <c r="XQ30" s="194"/>
      <c r="XR30" s="194"/>
      <c r="XS30" s="194"/>
      <c r="XT30" s="194"/>
      <c r="XU30" s="194"/>
      <c r="XV30" s="194"/>
      <c r="XW30" s="194"/>
      <c r="XX30" s="194"/>
      <c r="XY30" s="194"/>
      <c r="XZ30" s="194"/>
      <c r="YA30" s="194"/>
      <c r="YB30" s="194"/>
      <c r="YC30" s="194"/>
      <c r="YD30" s="194"/>
      <c r="YE30" s="194"/>
      <c r="YF30" s="194"/>
      <c r="YG30" s="194"/>
      <c r="YH30" s="194"/>
      <c r="YI30" s="194"/>
      <c r="YJ30" s="194"/>
      <c r="YK30" s="194"/>
      <c r="YL30" s="194"/>
      <c r="YM30" s="194"/>
      <c r="YN30" s="194"/>
      <c r="YO30" s="194"/>
      <c r="YP30" s="194"/>
      <c r="YQ30" s="194"/>
      <c r="YR30" s="194"/>
      <c r="YS30" s="194"/>
      <c r="YT30" s="194"/>
      <c r="YU30" s="194"/>
      <c r="YV30" s="194"/>
      <c r="YW30" s="194"/>
      <c r="YX30" s="194"/>
      <c r="YY30" s="194"/>
      <c r="YZ30" s="194"/>
      <c r="ZA30" s="194"/>
      <c r="ZB30" s="194"/>
      <c r="ZC30" s="194"/>
      <c r="ZD30" s="194"/>
      <c r="ZE30" s="194"/>
      <c r="ZF30" s="194"/>
      <c r="ZG30" s="194"/>
      <c r="ZH30" s="194"/>
      <c r="ZI30" s="194"/>
      <c r="ZJ30" s="194"/>
      <c r="ZK30" s="194"/>
      <c r="ZL30" s="194"/>
      <c r="ZM30" s="194"/>
      <c r="ZN30" s="194"/>
      <c r="ZO30" s="194"/>
      <c r="ZP30" s="194"/>
      <c r="ZQ30" s="194"/>
      <c r="ZR30" s="194"/>
      <c r="ZS30" s="194"/>
      <c r="ZT30" s="194"/>
      <c r="ZU30" s="194"/>
      <c r="ZV30" s="194"/>
      <c r="ZW30" s="194"/>
      <c r="ZX30" s="194"/>
      <c r="ZY30" s="194"/>
      <c r="ZZ30" s="194"/>
      <c r="AAA30" s="194"/>
      <c r="AAB30" s="194"/>
      <c r="AAC30" s="194"/>
      <c r="AAD30" s="194"/>
      <c r="AAE30" s="194"/>
      <c r="AAF30" s="194"/>
      <c r="AAG30" s="194"/>
      <c r="AAH30" s="194"/>
      <c r="AAI30" s="194"/>
      <c r="AAJ30" s="194"/>
      <c r="AAK30" s="194"/>
      <c r="AAL30" s="194"/>
      <c r="AAM30" s="194"/>
      <c r="AAN30" s="194"/>
      <c r="AAO30" s="194"/>
      <c r="AAP30" s="194"/>
      <c r="AAQ30" s="194"/>
      <c r="AAR30" s="194"/>
      <c r="AAS30" s="194"/>
      <c r="AAT30" s="194"/>
      <c r="AAU30" s="194"/>
      <c r="AAV30" s="194"/>
      <c r="AAW30" s="194"/>
      <c r="AAX30" s="194"/>
      <c r="AAY30" s="194"/>
      <c r="AAZ30" s="194"/>
      <c r="ABA30" s="194"/>
      <c r="ABB30" s="194"/>
      <c r="ABC30" s="194"/>
      <c r="ABD30" s="194"/>
      <c r="ABE30" s="194"/>
      <c r="ABF30" s="194"/>
      <c r="ABG30" s="194"/>
      <c r="ABH30" s="194"/>
      <c r="ABI30" s="194"/>
      <c r="ABJ30" s="194"/>
      <c r="ABK30" s="194"/>
      <c r="ABL30" s="194"/>
      <c r="ABM30" s="194"/>
      <c r="ABN30" s="194"/>
      <c r="ABO30" s="194"/>
      <c r="ABP30" s="194"/>
      <c r="ABQ30" s="194"/>
      <c r="ABR30" s="194"/>
      <c r="ABS30" s="194"/>
      <c r="ABT30" s="194"/>
      <c r="ABU30" s="194"/>
      <c r="ABV30" s="194"/>
      <c r="ABW30" s="194"/>
      <c r="ABX30" s="194"/>
      <c r="ABY30" s="194"/>
      <c r="ABZ30" s="194"/>
      <c r="ACA30" s="194"/>
      <c r="ACB30" s="194"/>
      <c r="ACC30" s="194"/>
      <c r="ACD30" s="194"/>
      <c r="ACE30" s="194"/>
      <c r="ACF30" s="194"/>
      <c r="ACG30" s="194"/>
      <c r="ACH30" s="194"/>
      <c r="ACI30" s="194"/>
      <c r="ACJ30" s="194"/>
      <c r="ACK30" s="194"/>
      <c r="ACL30" s="194"/>
      <c r="ACM30" s="194"/>
      <c r="ACN30" s="194"/>
      <c r="ACO30" s="194"/>
      <c r="ACP30" s="194"/>
      <c r="ACQ30" s="194"/>
      <c r="ACR30" s="194"/>
      <c r="ACS30" s="194"/>
      <c r="ACT30" s="194"/>
      <c r="ACU30" s="194"/>
      <c r="ACV30" s="194"/>
      <c r="ACW30" s="194"/>
      <c r="ACX30" s="194"/>
      <c r="ACY30" s="194"/>
      <c r="ACZ30" s="194"/>
      <c r="ADA30" s="194"/>
      <c r="ADB30" s="194"/>
      <c r="ADC30" s="194"/>
      <c r="ADD30" s="194"/>
      <c r="ADE30" s="194"/>
      <c r="ADF30" s="194"/>
      <c r="ADG30" s="194"/>
      <c r="ADH30" s="194"/>
      <c r="ADI30" s="194"/>
      <c r="ADJ30" s="194"/>
      <c r="ADK30" s="194"/>
      <c r="ADL30" s="194"/>
      <c r="ADM30" s="194"/>
      <c r="ADN30" s="194"/>
      <c r="ADO30" s="194"/>
      <c r="ADP30" s="194"/>
      <c r="ADQ30" s="194"/>
      <c r="ADR30" s="194"/>
      <c r="ADS30" s="194"/>
      <c r="ADT30" s="194"/>
      <c r="ADU30" s="194"/>
      <c r="ADV30" s="194"/>
      <c r="ADW30" s="194"/>
      <c r="ADX30" s="194"/>
      <c r="ADY30" s="194"/>
      <c r="ADZ30" s="194"/>
      <c r="AEA30" s="194"/>
      <c r="AEB30" s="194"/>
      <c r="AEC30" s="194"/>
      <c r="AED30" s="194"/>
      <c r="AEE30" s="194"/>
      <c r="AEF30" s="194"/>
      <c r="AEG30" s="194"/>
      <c r="AEH30" s="194"/>
      <c r="AEI30" s="194"/>
      <c r="AEJ30" s="194"/>
      <c r="AEK30" s="194"/>
      <c r="AEL30" s="194"/>
      <c r="AEM30" s="194"/>
      <c r="AEN30" s="194"/>
      <c r="AEO30" s="194"/>
      <c r="AEP30" s="194"/>
      <c r="AEQ30" s="194"/>
      <c r="AER30" s="194"/>
      <c r="AES30" s="194"/>
      <c r="AET30" s="194"/>
      <c r="AEU30" s="194"/>
      <c r="AEV30" s="194"/>
      <c r="AEW30" s="194"/>
      <c r="AEX30" s="194"/>
      <c r="AEY30" s="194"/>
      <c r="AEZ30" s="194"/>
      <c r="AFA30" s="194"/>
      <c r="AFB30" s="194"/>
      <c r="AFC30" s="194"/>
      <c r="AFD30" s="194"/>
      <c r="AFE30" s="194"/>
      <c r="AFF30" s="194"/>
      <c r="AFG30" s="194"/>
      <c r="AFH30" s="194"/>
      <c r="AFI30" s="194"/>
      <c r="AFJ30" s="194"/>
      <c r="AFK30" s="194"/>
      <c r="AFL30" s="194"/>
      <c r="AFM30" s="194"/>
      <c r="AFN30" s="194"/>
      <c r="AFO30" s="194"/>
      <c r="AFP30" s="194"/>
      <c r="AFQ30" s="194"/>
      <c r="AFR30" s="194"/>
      <c r="AFS30" s="194"/>
      <c r="AFT30" s="194"/>
      <c r="AFU30" s="194"/>
      <c r="AFV30" s="194"/>
      <c r="AFW30" s="194"/>
      <c r="AFX30" s="194"/>
      <c r="AFY30" s="194"/>
      <c r="AFZ30" s="194"/>
      <c r="AGA30" s="194"/>
      <c r="AGB30" s="194"/>
      <c r="AGC30" s="194"/>
      <c r="AGD30" s="194"/>
      <c r="AGE30" s="194"/>
      <c r="AGF30" s="194"/>
      <c r="AGG30" s="194"/>
      <c r="AGH30" s="194"/>
      <c r="AGI30" s="194"/>
      <c r="AGJ30" s="194"/>
      <c r="AGK30" s="194"/>
      <c r="AGL30" s="194"/>
      <c r="AGM30" s="194"/>
      <c r="AGN30" s="194"/>
      <c r="AGO30" s="194"/>
      <c r="AGP30" s="194"/>
      <c r="AGQ30" s="194"/>
      <c r="AGR30" s="194"/>
      <c r="AGS30" s="194"/>
      <c r="AGT30" s="194"/>
      <c r="AGU30" s="194"/>
      <c r="AGV30" s="194"/>
      <c r="AGW30" s="194"/>
      <c r="AGX30" s="194"/>
      <c r="AGY30" s="194"/>
      <c r="AGZ30" s="194"/>
      <c r="AHA30" s="194"/>
      <c r="AHB30" s="194"/>
      <c r="AHC30" s="194"/>
      <c r="AHD30" s="194"/>
      <c r="AHE30" s="194"/>
      <c r="AHF30" s="194"/>
      <c r="AHG30" s="194"/>
      <c r="AHH30" s="194"/>
      <c r="AHI30" s="194"/>
      <c r="AHJ30" s="194"/>
      <c r="AHK30" s="194"/>
      <c r="AHL30" s="194"/>
      <c r="AHM30" s="194"/>
      <c r="AHN30" s="194"/>
      <c r="AHO30" s="194"/>
      <c r="AHP30" s="194"/>
      <c r="AHQ30" s="194"/>
      <c r="AHR30" s="194"/>
      <c r="AHS30" s="194"/>
      <c r="AHT30" s="194"/>
      <c r="AHU30" s="194"/>
      <c r="AHV30" s="194"/>
      <c r="AHW30" s="194"/>
      <c r="AHX30" s="194"/>
      <c r="AHY30" s="194"/>
      <c r="AHZ30" s="194"/>
      <c r="AIA30" s="194"/>
      <c r="AIB30" s="194"/>
      <c r="AIC30" s="194"/>
      <c r="AID30" s="194"/>
      <c r="AIE30" s="194"/>
      <c r="AIF30" s="194"/>
      <c r="AIG30" s="194"/>
      <c r="AIH30" s="194"/>
      <c r="AII30" s="194"/>
      <c r="AIJ30" s="194"/>
      <c r="AIK30" s="194"/>
      <c r="AIL30" s="194"/>
      <c r="AIM30" s="194"/>
      <c r="AIN30" s="194"/>
      <c r="AIO30" s="194"/>
      <c r="AIP30" s="194"/>
      <c r="AIQ30" s="194"/>
      <c r="AIR30" s="194"/>
      <c r="AIS30" s="194"/>
      <c r="AIT30" s="194"/>
      <c r="AIU30" s="194"/>
      <c r="AIV30" s="194"/>
      <c r="AIW30" s="194"/>
      <c r="AIX30" s="194"/>
      <c r="AIY30" s="194"/>
      <c r="AIZ30" s="194"/>
      <c r="AJA30" s="194"/>
      <c r="AJB30" s="194"/>
      <c r="AJC30" s="194"/>
      <c r="AJD30" s="194"/>
      <c r="AJE30" s="194"/>
      <c r="AJF30" s="194"/>
      <c r="AJG30" s="194"/>
      <c r="AJH30" s="194"/>
      <c r="AJI30" s="194"/>
      <c r="AJJ30" s="194"/>
      <c r="AJK30" s="194"/>
      <c r="AJL30" s="194"/>
      <c r="AJM30" s="194"/>
      <c r="AJN30" s="194"/>
      <c r="AJO30" s="194"/>
      <c r="AJP30" s="194"/>
      <c r="AJQ30" s="194"/>
      <c r="AJR30" s="194"/>
      <c r="AJS30" s="194"/>
      <c r="AJT30" s="194"/>
      <c r="AJU30" s="194"/>
      <c r="AJV30" s="194"/>
      <c r="AJW30" s="194"/>
      <c r="AJX30" s="194"/>
      <c r="AJY30" s="194"/>
      <c r="AJZ30" s="194"/>
      <c r="AKA30" s="194"/>
      <c r="AKB30" s="194"/>
      <c r="AKC30" s="194"/>
      <c r="AKD30" s="194"/>
      <c r="AKE30" s="194"/>
      <c r="AKF30" s="194"/>
      <c r="AKG30" s="194"/>
      <c r="AKH30" s="194"/>
      <c r="AKI30" s="194"/>
      <c r="AKJ30" s="194"/>
      <c r="AKK30" s="194"/>
      <c r="AKL30" s="194"/>
      <c r="AKM30" s="194"/>
      <c r="AKN30" s="194"/>
      <c r="AKO30" s="194"/>
      <c r="AKP30" s="194"/>
      <c r="AKQ30" s="194"/>
      <c r="AKR30" s="194"/>
      <c r="AKS30" s="194"/>
      <c r="AKT30" s="194"/>
      <c r="AKU30" s="194"/>
      <c r="AKV30" s="194"/>
      <c r="AKW30" s="194"/>
      <c r="AKX30" s="194"/>
      <c r="AKY30" s="194"/>
      <c r="AKZ30" s="194"/>
      <c r="ALA30" s="194"/>
      <c r="ALB30" s="194"/>
      <c r="ALC30" s="194"/>
      <c r="ALD30" s="194"/>
      <c r="ALE30" s="194"/>
      <c r="ALF30" s="194"/>
      <c r="ALG30" s="194"/>
      <c r="ALH30" s="194"/>
      <c r="ALI30" s="194"/>
      <c r="ALJ30" s="194"/>
      <c r="ALK30" s="194"/>
      <c r="ALL30" s="194"/>
      <c r="ALM30" s="194"/>
      <c r="ALN30" s="194"/>
      <c r="ALO30" s="194"/>
      <c r="ALP30" s="194"/>
      <c r="ALQ30" s="194"/>
      <c r="ALR30" s="194"/>
      <c r="ALS30" s="194"/>
      <c r="ALT30" s="194"/>
      <c r="ALU30" s="194"/>
      <c r="ALV30" s="194"/>
      <c r="ALW30" s="194"/>
      <c r="ALX30" s="194"/>
      <c r="ALY30" s="194"/>
      <c r="ALZ30" s="194"/>
      <c r="AMA30" s="194"/>
      <c r="AMB30" s="194"/>
      <c r="AMC30" s="194"/>
      <c r="AMD30" s="194"/>
      <c r="AME30" s="194"/>
    </row>
    <row r="31" spans="1:1019" s="195" customFormat="1" ht="18.75">
      <c r="A31" s="206" t="s">
        <v>47</v>
      </c>
      <c r="B31" s="211" t="s">
        <v>520</v>
      </c>
      <c r="C31" s="206" t="s">
        <v>518</v>
      </c>
      <c r="D31" s="208">
        <f>D29-D30</f>
        <v>1429.8101999999999</v>
      </c>
      <c r="E31" s="196"/>
      <c r="F31" s="194"/>
      <c r="G31" s="349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  <c r="IW31" s="194"/>
      <c r="IX31" s="194"/>
      <c r="IY31" s="194"/>
      <c r="IZ31" s="194"/>
      <c r="JA31" s="194"/>
      <c r="JB31" s="194"/>
      <c r="JC31" s="194"/>
      <c r="JD31" s="194"/>
      <c r="JE31" s="194"/>
      <c r="JF31" s="194"/>
      <c r="JG31" s="194"/>
      <c r="JH31" s="194"/>
      <c r="JI31" s="194"/>
      <c r="JJ31" s="194"/>
      <c r="JK31" s="194"/>
      <c r="JL31" s="194"/>
      <c r="JM31" s="194"/>
      <c r="JN31" s="194"/>
      <c r="JO31" s="194"/>
      <c r="JP31" s="194"/>
      <c r="JQ31" s="194"/>
      <c r="JR31" s="194"/>
      <c r="JS31" s="194"/>
      <c r="JT31" s="194"/>
      <c r="JU31" s="194"/>
      <c r="JV31" s="194"/>
      <c r="JW31" s="194"/>
      <c r="JX31" s="194"/>
      <c r="JY31" s="194"/>
      <c r="JZ31" s="194"/>
      <c r="KA31" s="194"/>
      <c r="KB31" s="194"/>
      <c r="KC31" s="194"/>
      <c r="KD31" s="194"/>
      <c r="KE31" s="194"/>
      <c r="KF31" s="194"/>
      <c r="KG31" s="194"/>
      <c r="KH31" s="194"/>
      <c r="KI31" s="194"/>
      <c r="KJ31" s="194"/>
      <c r="KK31" s="194"/>
      <c r="KL31" s="194"/>
      <c r="KM31" s="194"/>
      <c r="KN31" s="194"/>
      <c r="KO31" s="194"/>
      <c r="KP31" s="194"/>
      <c r="KQ31" s="194"/>
      <c r="KR31" s="194"/>
      <c r="KS31" s="194"/>
      <c r="KT31" s="194"/>
      <c r="KU31" s="194"/>
      <c r="KV31" s="194"/>
      <c r="KW31" s="194"/>
      <c r="KX31" s="194"/>
      <c r="KY31" s="194"/>
      <c r="KZ31" s="194"/>
      <c r="LA31" s="194"/>
      <c r="LB31" s="194"/>
      <c r="LC31" s="194"/>
      <c r="LD31" s="194"/>
      <c r="LE31" s="194"/>
      <c r="LF31" s="194"/>
      <c r="LG31" s="194"/>
      <c r="LH31" s="194"/>
      <c r="LI31" s="194"/>
      <c r="LJ31" s="194"/>
      <c r="LK31" s="194"/>
      <c r="LL31" s="194"/>
      <c r="LM31" s="194"/>
      <c r="LN31" s="194"/>
      <c r="LO31" s="194"/>
      <c r="LP31" s="194"/>
      <c r="LQ31" s="194"/>
      <c r="LR31" s="194"/>
      <c r="LS31" s="194"/>
      <c r="LT31" s="194"/>
      <c r="LU31" s="194"/>
      <c r="LV31" s="194"/>
      <c r="LW31" s="194"/>
      <c r="LX31" s="194"/>
      <c r="LY31" s="194"/>
      <c r="LZ31" s="194"/>
      <c r="MA31" s="194"/>
      <c r="MB31" s="194"/>
      <c r="MC31" s="194"/>
      <c r="MD31" s="194"/>
      <c r="ME31" s="194"/>
      <c r="MF31" s="194"/>
      <c r="MG31" s="194"/>
      <c r="MH31" s="194"/>
      <c r="MI31" s="194"/>
      <c r="MJ31" s="194"/>
      <c r="MK31" s="194"/>
      <c r="ML31" s="194"/>
      <c r="MM31" s="194"/>
      <c r="MN31" s="194"/>
      <c r="MO31" s="194"/>
      <c r="MP31" s="194"/>
      <c r="MQ31" s="194"/>
      <c r="MR31" s="194"/>
      <c r="MS31" s="194"/>
      <c r="MT31" s="194"/>
      <c r="MU31" s="194"/>
      <c r="MV31" s="194"/>
      <c r="MW31" s="194"/>
      <c r="MX31" s="194"/>
      <c r="MY31" s="194"/>
      <c r="MZ31" s="194"/>
      <c r="NA31" s="194"/>
      <c r="NB31" s="194"/>
      <c r="NC31" s="194"/>
      <c r="ND31" s="194"/>
      <c r="NE31" s="194"/>
      <c r="NF31" s="194"/>
      <c r="NG31" s="194"/>
      <c r="NH31" s="194"/>
      <c r="NI31" s="194"/>
      <c r="NJ31" s="194"/>
      <c r="NK31" s="194"/>
      <c r="NL31" s="194"/>
      <c r="NM31" s="194"/>
      <c r="NN31" s="194"/>
      <c r="NO31" s="194"/>
      <c r="NP31" s="194"/>
      <c r="NQ31" s="194"/>
      <c r="NR31" s="194"/>
      <c r="NS31" s="194"/>
      <c r="NT31" s="194"/>
      <c r="NU31" s="194"/>
      <c r="NV31" s="194"/>
      <c r="NW31" s="194"/>
      <c r="NX31" s="194"/>
      <c r="NY31" s="194"/>
      <c r="NZ31" s="194"/>
      <c r="OA31" s="194"/>
      <c r="OB31" s="194"/>
      <c r="OC31" s="194"/>
      <c r="OD31" s="194"/>
      <c r="OE31" s="194"/>
      <c r="OF31" s="194"/>
      <c r="OG31" s="194"/>
      <c r="OH31" s="194"/>
      <c r="OI31" s="194"/>
      <c r="OJ31" s="194"/>
      <c r="OK31" s="194"/>
      <c r="OL31" s="194"/>
      <c r="OM31" s="194"/>
      <c r="ON31" s="194"/>
      <c r="OO31" s="194"/>
      <c r="OP31" s="194"/>
      <c r="OQ31" s="194"/>
      <c r="OR31" s="194"/>
      <c r="OS31" s="194"/>
      <c r="OT31" s="194"/>
      <c r="OU31" s="194"/>
      <c r="OV31" s="194"/>
      <c r="OW31" s="194"/>
      <c r="OX31" s="194"/>
      <c r="OY31" s="194"/>
      <c r="OZ31" s="194"/>
      <c r="PA31" s="194"/>
      <c r="PB31" s="194"/>
      <c r="PC31" s="194"/>
      <c r="PD31" s="194"/>
      <c r="PE31" s="194"/>
      <c r="PF31" s="194"/>
      <c r="PG31" s="194"/>
      <c r="PH31" s="194"/>
      <c r="PI31" s="194"/>
      <c r="PJ31" s="194"/>
      <c r="PK31" s="194"/>
      <c r="PL31" s="194"/>
      <c r="PM31" s="194"/>
      <c r="PN31" s="194"/>
      <c r="PO31" s="194"/>
      <c r="PP31" s="194"/>
      <c r="PQ31" s="194"/>
      <c r="PR31" s="194"/>
      <c r="PS31" s="194"/>
      <c r="PT31" s="194"/>
      <c r="PU31" s="194"/>
      <c r="PV31" s="194"/>
      <c r="PW31" s="194"/>
      <c r="PX31" s="194"/>
      <c r="PY31" s="194"/>
      <c r="PZ31" s="194"/>
      <c r="QA31" s="194"/>
      <c r="QB31" s="194"/>
      <c r="QC31" s="194"/>
      <c r="QD31" s="194"/>
      <c r="QE31" s="194"/>
      <c r="QF31" s="194"/>
      <c r="QG31" s="194"/>
      <c r="QH31" s="194"/>
      <c r="QI31" s="194"/>
      <c r="QJ31" s="194"/>
      <c r="QK31" s="194"/>
      <c r="QL31" s="194"/>
      <c r="QM31" s="194"/>
      <c r="QN31" s="194"/>
      <c r="QO31" s="194"/>
      <c r="QP31" s="194"/>
      <c r="QQ31" s="194"/>
      <c r="QR31" s="194"/>
      <c r="QS31" s="194"/>
      <c r="QT31" s="194"/>
      <c r="QU31" s="194"/>
      <c r="QV31" s="194"/>
      <c r="QW31" s="194"/>
      <c r="QX31" s="194"/>
      <c r="QY31" s="194"/>
      <c r="QZ31" s="194"/>
      <c r="RA31" s="194"/>
      <c r="RB31" s="194"/>
      <c r="RC31" s="194"/>
      <c r="RD31" s="194"/>
      <c r="RE31" s="194"/>
      <c r="RF31" s="194"/>
      <c r="RG31" s="194"/>
      <c r="RH31" s="194"/>
      <c r="RI31" s="194"/>
      <c r="RJ31" s="194"/>
      <c r="RK31" s="194"/>
      <c r="RL31" s="194"/>
      <c r="RM31" s="194"/>
      <c r="RN31" s="194"/>
      <c r="RO31" s="194"/>
      <c r="RP31" s="194"/>
      <c r="RQ31" s="194"/>
      <c r="RR31" s="194"/>
      <c r="RS31" s="194"/>
      <c r="RT31" s="194"/>
      <c r="RU31" s="194"/>
      <c r="RV31" s="194"/>
      <c r="RW31" s="194"/>
      <c r="RX31" s="194"/>
      <c r="RY31" s="194"/>
      <c r="RZ31" s="194"/>
      <c r="SA31" s="194"/>
      <c r="SB31" s="194"/>
      <c r="SC31" s="194"/>
      <c r="SD31" s="194"/>
      <c r="SE31" s="194"/>
      <c r="SF31" s="194"/>
      <c r="SG31" s="194"/>
      <c r="SH31" s="194"/>
      <c r="SI31" s="194"/>
      <c r="SJ31" s="194"/>
      <c r="SK31" s="194"/>
      <c r="SL31" s="194"/>
      <c r="SM31" s="194"/>
      <c r="SN31" s="194"/>
      <c r="SO31" s="194"/>
      <c r="SP31" s="194"/>
      <c r="SQ31" s="194"/>
      <c r="SR31" s="194"/>
      <c r="SS31" s="194"/>
      <c r="ST31" s="194"/>
      <c r="SU31" s="194"/>
      <c r="SV31" s="194"/>
      <c r="SW31" s="194"/>
      <c r="SX31" s="194"/>
      <c r="SY31" s="194"/>
      <c r="SZ31" s="194"/>
      <c r="TA31" s="194"/>
      <c r="TB31" s="194"/>
      <c r="TC31" s="194"/>
      <c r="TD31" s="194"/>
      <c r="TE31" s="194"/>
      <c r="TF31" s="194"/>
      <c r="TG31" s="194"/>
      <c r="TH31" s="194"/>
      <c r="TI31" s="194"/>
      <c r="TJ31" s="194"/>
      <c r="TK31" s="194"/>
      <c r="TL31" s="194"/>
      <c r="TM31" s="194"/>
      <c r="TN31" s="194"/>
      <c r="TO31" s="194"/>
      <c r="TP31" s="194"/>
      <c r="TQ31" s="194"/>
      <c r="TR31" s="194"/>
      <c r="TS31" s="194"/>
      <c r="TT31" s="194"/>
      <c r="TU31" s="194"/>
      <c r="TV31" s="194"/>
      <c r="TW31" s="194"/>
      <c r="TX31" s="194"/>
      <c r="TY31" s="194"/>
      <c r="TZ31" s="194"/>
      <c r="UA31" s="194"/>
      <c r="UB31" s="194"/>
      <c r="UC31" s="194"/>
      <c r="UD31" s="194"/>
      <c r="UE31" s="194"/>
      <c r="UF31" s="194"/>
      <c r="UG31" s="194"/>
      <c r="UH31" s="194"/>
      <c r="UI31" s="194"/>
      <c r="UJ31" s="194"/>
      <c r="UK31" s="194"/>
      <c r="UL31" s="194"/>
      <c r="UM31" s="194"/>
      <c r="UN31" s="194"/>
      <c r="UO31" s="194"/>
      <c r="UP31" s="194"/>
      <c r="UQ31" s="194"/>
      <c r="UR31" s="194"/>
      <c r="US31" s="194"/>
      <c r="UT31" s="194"/>
      <c r="UU31" s="194"/>
      <c r="UV31" s="194"/>
      <c r="UW31" s="194"/>
      <c r="UX31" s="194"/>
      <c r="UY31" s="194"/>
      <c r="UZ31" s="194"/>
      <c r="VA31" s="194"/>
      <c r="VB31" s="194"/>
      <c r="VC31" s="194"/>
      <c r="VD31" s="194"/>
      <c r="VE31" s="194"/>
      <c r="VF31" s="194"/>
      <c r="VG31" s="194"/>
      <c r="VH31" s="194"/>
      <c r="VI31" s="194"/>
      <c r="VJ31" s="194"/>
      <c r="VK31" s="194"/>
      <c r="VL31" s="194"/>
      <c r="VM31" s="194"/>
      <c r="VN31" s="194"/>
      <c r="VO31" s="194"/>
      <c r="VP31" s="194"/>
      <c r="VQ31" s="194"/>
      <c r="VR31" s="194"/>
      <c r="VS31" s="194"/>
      <c r="VT31" s="194"/>
      <c r="VU31" s="194"/>
      <c r="VV31" s="194"/>
      <c r="VW31" s="194"/>
      <c r="VX31" s="194"/>
      <c r="VY31" s="194"/>
      <c r="VZ31" s="194"/>
      <c r="WA31" s="194"/>
      <c r="WB31" s="194"/>
      <c r="WC31" s="194"/>
      <c r="WD31" s="194"/>
      <c r="WE31" s="194"/>
      <c r="WF31" s="194"/>
      <c r="WG31" s="194"/>
      <c r="WH31" s="194"/>
      <c r="WI31" s="194"/>
      <c r="WJ31" s="194"/>
      <c r="WK31" s="194"/>
      <c r="WL31" s="194"/>
      <c r="WM31" s="194"/>
      <c r="WN31" s="194"/>
      <c r="WO31" s="194"/>
      <c r="WP31" s="194"/>
      <c r="WQ31" s="194"/>
      <c r="WR31" s="194"/>
      <c r="WS31" s="194"/>
      <c r="WT31" s="194"/>
      <c r="WU31" s="194"/>
      <c r="WV31" s="194"/>
      <c r="WW31" s="194"/>
      <c r="WX31" s="194"/>
      <c r="WY31" s="194"/>
      <c r="WZ31" s="194"/>
      <c r="XA31" s="194"/>
      <c r="XB31" s="194"/>
      <c r="XC31" s="194"/>
      <c r="XD31" s="194"/>
      <c r="XE31" s="194"/>
      <c r="XF31" s="194"/>
      <c r="XG31" s="194"/>
      <c r="XH31" s="194"/>
      <c r="XI31" s="194"/>
      <c r="XJ31" s="194"/>
      <c r="XK31" s="194"/>
      <c r="XL31" s="194"/>
      <c r="XM31" s="194"/>
      <c r="XN31" s="194"/>
      <c r="XO31" s="194"/>
      <c r="XP31" s="194"/>
      <c r="XQ31" s="194"/>
      <c r="XR31" s="194"/>
      <c r="XS31" s="194"/>
      <c r="XT31" s="194"/>
      <c r="XU31" s="194"/>
      <c r="XV31" s="194"/>
      <c r="XW31" s="194"/>
      <c r="XX31" s="194"/>
      <c r="XY31" s="194"/>
      <c r="XZ31" s="194"/>
      <c r="YA31" s="194"/>
      <c r="YB31" s="194"/>
      <c r="YC31" s="194"/>
      <c r="YD31" s="194"/>
      <c r="YE31" s="194"/>
      <c r="YF31" s="194"/>
      <c r="YG31" s="194"/>
      <c r="YH31" s="194"/>
      <c r="YI31" s="194"/>
      <c r="YJ31" s="194"/>
      <c r="YK31" s="194"/>
      <c r="YL31" s="194"/>
      <c r="YM31" s="194"/>
      <c r="YN31" s="194"/>
      <c r="YO31" s="194"/>
      <c r="YP31" s="194"/>
      <c r="YQ31" s="194"/>
      <c r="YR31" s="194"/>
      <c r="YS31" s="194"/>
      <c r="YT31" s="194"/>
      <c r="YU31" s="194"/>
      <c r="YV31" s="194"/>
      <c r="YW31" s="194"/>
      <c r="YX31" s="194"/>
      <c r="YY31" s="194"/>
      <c r="YZ31" s="194"/>
      <c r="ZA31" s="194"/>
      <c r="ZB31" s="194"/>
      <c r="ZC31" s="194"/>
      <c r="ZD31" s="194"/>
      <c r="ZE31" s="194"/>
      <c r="ZF31" s="194"/>
      <c r="ZG31" s="194"/>
      <c r="ZH31" s="194"/>
      <c r="ZI31" s="194"/>
      <c r="ZJ31" s="194"/>
      <c r="ZK31" s="194"/>
      <c r="ZL31" s="194"/>
      <c r="ZM31" s="194"/>
      <c r="ZN31" s="194"/>
      <c r="ZO31" s="194"/>
      <c r="ZP31" s="194"/>
      <c r="ZQ31" s="194"/>
      <c r="ZR31" s="194"/>
      <c r="ZS31" s="194"/>
      <c r="ZT31" s="194"/>
      <c r="ZU31" s="194"/>
      <c r="ZV31" s="194"/>
      <c r="ZW31" s="194"/>
      <c r="ZX31" s="194"/>
      <c r="ZY31" s="194"/>
      <c r="ZZ31" s="194"/>
      <c r="AAA31" s="194"/>
      <c r="AAB31" s="194"/>
      <c r="AAC31" s="194"/>
      <c r="AAD31" s="194"/>
      <c r="AAE31" s="194"/>
      <c r="AAF31" s="194"/>
      <c r="AAG31" s="194"/>
      <c r="AAH31" s="194"/>
      <c r="AAI31" s="194"/>
      <c r="AAJ31" s="194"/>
      <c r="AAK31" s="194"/>
      <c r="AAL31" s="194"/>
      <c r="AAM31" s="194"/>
      <c r="AAN31" s="194"/>
      <c r="AAO31" s="194"/>
      <c r="AAP31" s="194"/>
      <c r="AAQ31" s="194"/>
      <c r="AAR31" s="194"/>
      <c r="AAS31" s="194"/>
      <c r="AAT31" s="194"/>
      <c r="AAU31" s="194"/>
      <c r="AAV31" s="194"/>
      <c r="AAW31" s="194"/>
      <c r="AAX31" s="194"/>
      <c r="AAY31" s="194"/>
      <c r="AAZ31" s="194"/>
      <c r="ABA31" s="194"/>
      <c r="ABB31" s="194"/>
      <c r="ABC31" s="194"/>
      <c r="ABD31" s="194"/>
      <c r="ABE31" s="194"/>
      <c r="ABF31" s="194"/>
      <c r="ABG31" s="194"/>
      <c r="ABH31" s="194"/>
      <c r="ABI31" s="194"/>
      <c r="ABJ31" s="194"/>
      <c r="ABK31" s="194"/>
      <c r="ABL31" s="194"/>
      <c r="ABM31" s="194"/>
      <c r="ABN31" s="194"/>
      <c r="ABO31" s="194"/>
      <c r="ABP31" s="194"/>
      <c r="ABQ31" s="194"/>
      <c r="ABR31" s="194"/>
      <c r="ABS31" s="194"/>
      <c r="ABT31" s="194"/>
      <c r="ABU31" s="194"/>
      <c r="ABV31" s="194"/>
      <c r="ABW31" s="194"/>
      <c r="ABX31" s="194"/>
      <c r="ABY31" s="194"/>
      <c r="ABZ31" s="194"/>
      <c r="ACA31" s="194"/>
      <c r="ACB31" s="194"/>
      <c r="ACC31" s="194"/>
      <c r="ACD31" s="194"/>
      <c r="ACE31" s="194"/>
      <c r="ACF31" s="194"/>
      <c r="ACG31" s="194"/>
      <c r="ACH31" s="194"/>
      <c r="ACI31" s="194"/>
      <c r="ACJ31" s="194"/>
      <c r="ACK31" s="194"/>
      <c r="ACL31" s="194"/>
      <c r="ACM31" s="194"/>
      <c r="ACN31" s="194"/>
      <c r="ACO31" s="194"/>
      <c r="ACP31" s="194"/>
      <c r="ACQ31" s="194"/>
      <c r="ACR31" s="194"/>
      <c r="ACS31" s="194"/>
      <c r="ACT31" s="194"/>
      <c r="ACU31" s="194"/>
      <c r="ACV31" s="194"/>
      <c r="ACW31" s="194"/>
      <c r="ACX31" s="194"/>
      <c r="ACY31" s="194"/>
      <c r="ACZ31" s="194"/>
      <c r="ADA31" s="194"/>
      <c r="ADB31" s="194"/>
      <c r="ADC31" s="194"/>
      <c r="ADD31" s="194"/>
      <c r="ADE31" s="194"/>
      <c r="ADF31" s="194"/>
      <c r="ADG31" s="194"/>
      <c r="ADH31" s="194"/>
      <c r="ADI31" s="194"/>
      <c r="ADJ31" s="194"/>
      <c r="ADK31" s="194"/>
      <c r="ADL31" s="194"/>
      <c r="ADM31" s="194"/>
      <c r="ADN31" s="194"/>
      <c r="ADO31" s="194"/>
      <c r="ADP31" s="194"/>
      <c r="ADQ31" s="194"/>
      <c r="ADR31" s="194"/>
      <c r="ADS31" s="194"/>
      <c r="ADT31" s="194"/>
      <c r="ADU31" s="194"/>
      <c r="ADV31" s="194"/>
      <c r="ADW31" s="194"/>
      <c r="ADX31" s="194"/>
      <c r="ADY31" s="194"/>
      <c r="ADZ31" s="194"/>
      <c r="AEA31" s="194"/>
      <c r="AEB31" s="194"/>
      <c r="AEC31" s="194"/>
      <c r="AED31" s="194"/>
      <c r="AEE31" s="194"/>
      <c r="AEF31" s="194"/>
      <c r="AEG31" s="194"/>
      <c r="AEH31" s="194"/>
      <c r="AEI31" s="194"/>
      <c r="AEJ31" s="194"/>
      <c r="AEK31" s="194"/>
      <c r="AEL31" s="194"/>
      <c r="AEM31" s="194"/>
      <c r="AEN31" s="194"/>
      <c r="AEO31" s="194"/>
      <c r="AEP31" s="194"/>
      <c r="AEQ31" s="194"/>
      <c r="AER31" s="194"/>
      <c r="AES31" s="194"/>
      <c r="AET31" s="194"/>
      <c r="AEU31" s="194"/>
      <c r="AEV31" s="194"/>
      <c r="AEW31" s="194"/>
      <c r="AEX31" s="194"/>
      <c r="AEY31" s="194"/>
      <c r="AEZ31" s="194"/>
      <c r="AFA31" s="194"/>
      <c r="AFB31" s="194"/>
      <c r="AFC31" s="194"/>
      <c r="AFD31" s="194"/>
      <c r="AFE31" s="194"/>
      <c r="AFF31" s="194"/>
      <c r="AFG31" s="194"/>
      <c r="AFH31" s="194"/>
      <c r="AFI31" s="194"/>
      <c r="AFJ31" s="194"/>
      <c r="AFK31" s="194"/>
      <c r="AFL31" s="194"/>
      <c r="AFM31" s="194"/>
      <c r="AFN31" s="194"/>
      <c r="AFO31" s="194"/>
      <c r="AFP31" s="194"/>
      <c r="AFQ31" s="194"/>
      <c r="AFR31" s="194"/>
      <c r="AFS31" s="194"/>
      <c r="AFT31" s="194"/>
      <c r="AFU31" s="194"/>
      <c r="AFV31" s="194"/>
      <c r="AFW31" s="194"/>
      <c r="AFX31" s="194"/>
      <c r="AFY31" s="194"/>
      <c r="AFZ31" s="194"/>
      <c r="AGA31" s="194"/>
      <c r="AGB31" s="194"/>
      <c r="AGC31" s="194"/>
      <c r="AGD31" s="194"/>
      <c r="AGE31" s="194"/>
      <c r="AGF31" s="194"/>
      <c r="AGG31" s="194"/>
      <c r="AGH31" s="194"/>
      <c r="AGI31" s="194"/>
      <c r="AGJ31" s="194"/>
      <c r="AGK31" s="194"/>
      <c r="AGL31" s="194"/>
      <c r="AGM31" s="194"/>
      <c r="AGN31" s="194"/>
      <c r="AGO31" s="194"/>
      <c r="AGP31" s="194"/>
      <c r="AGQ31" s="194"/>
      <c r="AGR31" s="194"/>
      <c r="AGS31" s="194"/>
      <c r="AGT31" s="194"/>
      <c r="AGU31" s="194"/>
      <c r="AGV31" s="194"/>
      <c r="AGW31" s="194"/>
      <c r="AGX31" s="194"/>
      <c r="AGY31" s="194"/>
      <c r="AGZ31" s="194"/>
      <c r="AHA31" s="194"/>
      <c r="AHB31" s="194"/>
      <c r="AHC31" s="194"/>
      <c r="AHD31" s="194"/>
      <c r="AHE31" s="194"/>
      <c r="AHF31" s="194"/>
      <c r="AHG31" s="194"/>
      <c r="AHH31" s="194"/>
      <c r="AHI31" s="194"/>
      <c r="AHJ31" s="194"/>
      <c r="AHK31" s="194"/>
      <c r="AHL31" s="194"/>
      <c r="AHM31" s="194"/>
      <c r="AHN31" s="194"/>
      <c r="AHO31" s="194"/>
      <c r="AHP31" s="194"/>
      <c r="AHQ31" s="194"/>
      <c r="AHR31" s="194"/>
      <c r="AHS31" s="194"/>
      <c r="AHT31" s="194"/>
      <c r="AHU31" s="194"/>
      <c r="AHV31" s="194"/>
      <c r="AHW31" s="194"/>
      <c r="AHX31" s="194"/>
      <c r="AHY31" s="194"/>
      <c r="AHZ31" s="194"/>
      <c r="AIA31" s="194"/>
      <c r="AIB31" s="194"/>
      <c r="AIC31" s="194"/>
      <c r="AID31" s="194"/>
      <c r="AIE31" s="194"/>
      <c r="AIF31" s="194"/>
      <c r="AIG31" s="194"/>
      <c r="AIH31" s="194"/>
      <c r="AII31" s="194"/>
      <c r="AIJ31" s="194"/>
      <c r="AIK31" s="194"/>
      <c r="AIL31" s="194"/>
      <c r="AIM31" s="194"/>
      <c r="AIN31" s="194"/>
      <c r="AIO31" s="194"/>
      <c r="AIP31" s="194"/>
      <c r="AIQ31" s="194"/>
      <c r="AIR31" s="194"/>
      <c r="AIS31" s="194"/>
      <c r="AIT31" s="194"/>
      <c r="AIU31" s="194"/>
      <c r="AIV31" s="194"/>
      <c r="AIW31" s="194"/>
      <c r="AIX31" s="194"/>
      <c r="AIY31" s="194"/>
      <c r="AIZ31" s="194"/>
      <c r="AJA31" s="194"/>
      <c r="AJB31" s="194"/>
      <c r="AJC31" s="194"/>
      <c r="AJD31" s="194"/>
      <c r="AJE31" s="194"/>
      <c r="AJF31" s="194"/>
      <c r="AJG31" s="194"/>
      <c r="AJH31" s="194"/>
      <c r="AJI31" s="194"/>
      <c r="AJJ31" s="194"/>
      <c r="AJK31" s="194"/>
      <c r="AJL31" s="194"/>
      <c r="AJM31" s="194"/>
      <c r="AJN31" s="194"/>
      <c r="AJO31" s="194"/>
      <c r="AJP31" s="194"/>
      <c r="AJQ31" s="194"/>
      <c r="AJR31" s="194"/>
      <c r="AJS31" s="194"/>
      <c r="AJT31" s="194"/>
      <c r="AJU31" s="194"/>
      <c r="AJV31" s="194"/>
      <c r="AJW31" s="194"/>
      <c r="AJX31" s="194"/>
      <c r="AJY31" s="194"/>
      <c r="AJZ31" s="194"/>
      <c r="AKA31" s="194"/>
      <c r="AKB31" s="194"/>
      <c r="AKC31" s="194"/>
      <c r="AKD31" s="194"/>
      <c r="AKE31" s="194"/>
      <c r="AKF31" s="194"/>
      <c r="AKG31" s="194"/>
      <c r="AKH31" s="194"/>
      <c r="AKI31" s="194"/>
      <c r="AKJ31" s="194"/>
      <c r="AKK31" s="194"/>
      <c r="AKL31" s="194"/>
      <c r="AKM31" s="194"/>
      <c r="AKN31" s="194"/>
      <c r="AKO31" s="194"/>
      <c r="AKP31" s="194"/>
      <c r="AKQ31" s="194"/>
      <c r="AKR31" s="194"/>
      <c r="AKS31" s="194"/>
      <c r="AKT31" s="194"/>
      <c r="AKU31" s="194"/>
      <c r="AKV31" s="194"/>
      <c r="AKW31" s="194"/>
      <c r="AKX31" s="194"/>
      <c r="AKY31" s="194"/>
      <c r="AKZ31" s="194"/>
      <c r="ALA31" s="194"/>
      <c r="ALB31" s="194"/>
      <c r="ALC31" s="194"/>
      <c r="ALD31" s="194"/>
      <c r="ALE31" s="194"/>
      <c r="ALF31" s="194"/>
      <c r="ALG31" s="194"/>
      <c r="ALH31" s="194"/>
      <c r="ALI31" s="194"/>
      <c r="ALJ31" s="194"/>
      <c r="ALK31" s="194"/>
      <c r="ALL31" s="194"/>
      <c r="ALM31" s="194"/>
      <c r="ALN31" s="194"/>
      <c r="ALO31" s="194"/>
      <c r="ALP31" s="194"/>
      <c r="ALQ31" s="194"/>
      <c r="ALR31" s="194"/>
      <c r="ALS31" s="194"/>
      <c r="ALT31" s="194"/>
      <c r="ALU31" s="194"/>
      <c r="ALV31" s="194"/>
      <c r="ALW31" s="194"/>
      <c r="ALX31" s="194"/>
      <c r="ALY31" s="194"/>
      <c r="ALZ31" s="194"/>
      <c r="AMA31" s="194"/>
      <c r="AMB31" s="194"/>
      <c r="AMC31" s="194"/>
      <c r="AMD31" s="194"/>
      <c r="AME31" s="194"/>
    </row>
    <row r="32" spans="1:1019" s="195" customFormat="1" ht="18.75">
      <c r="A32" s="206" t="s">
        <v>51</v>
      </c>
      <c r="B32" s="211" t="s">
        <v>520</v>
      </c>
      <c r="C32" s="206" t="s">
        <v>15</v>
      </c>
      <c r="D32" s="288">
        <f>D31/D29*100</f>
        <v>5.59</v>
      </c>
      <c r="E32" s="196"/>
      <c r="F32" s="194"/>
      <c r="G32" s="349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  <c r="IW32" s="194"/>
      <c r="IX32" s="194"/>
      <c r="IY32" s="194"/>
      <c r="IZ32" s="194"/>
      <c r="JA32" s="194"/>
      <c r="JB32" s="194"/>
      <c r="JC32" s="194"/>
      <c r="JD32" s="194"/>
      <c r="JE32" s="194"/>
      <c r="JF32" s="194"/>
      <c r="JG32" s="194"/>
      <c r="JH32" s="194"/>
      <c r="JI32" s="194"/>
      <c r="JJ32" s="194"/>
      <c r="JK32" s="194"/>
      <c r="JL32" s="194"/>
      <c r="JM32" s="194"/>
      <c r="JN32" s="194"/>
      <c r="JO32" s="194"/>
      <c r="JP32" s="194"/>
      <c r="JQ32" s="194"/>
      <c r="JR32" s="194"/>
      <c r="JS32" s="194"/>
      <c r="JT32" s="194"/>
      <c r="JU32" s="194"/>
      <c r="JV32" s="194"/>
      <c r="JW32" s="194"/>
      <c r="JX32" s="194"/>
      <c r="JY32" s="194"/>
      <c r="JZ32" s="194"/>
      <c r="KA32" s="194"/>
      <c r="KB32" s="194"/>
      <c r="KC32" s="194"/>
      <c r="KD32" s="194"/>
      <c r="KE32" s="194"/>
      <c r="KF32" s="194"/>
      <c r="KG32" s="194"/>
      <c r="KH32" s="194"/>
      <c r="KI32" s="194"/>
      <c r="KJ32" s="194"/>
      <c r="KK32" s="194"/>
      <c r="KL32" s="194"/>
      <c r="KM32" s="194"/>
      <c r="KN32" s="194"/>
      <c r="KO32" s="194"/>
      <c r="KP32" s="194"/>
      <c r="KQ32" s="194"/>
      <c r="KR32" s="194"/>
      <c r="KS32" s="194"/>
      <c r="KT32" s="194"/>
      <c r="KU32" s="194"/>
      <c r="KV32" s="194"/>
      <c r="KW32" s="194"/>
      <c r="KX32" s="194"/>
      <c r="KY32" s="194"/>
      <c r="KZ32" s="194"/>
      <c r="LA32" s="194"/>
      <c r="LB32" s="194"/>
      <c r="LC32" s="194"/>
      <c r="LD32" s="194"/>
      <c r="LE32" s="194"/>
      <c r="LF32" s="194"/>
      <c r="LG32" s="194"/>
      <c r="LH32" s="194"/>
      <c r="LI32" s="194"/>
      <c r="LJ32" s="194"/>
      <c r="LK32" s="194"/>
      <c r="LL32" s="194"/>
      <c r="LM32" s="194"/>
      <c r="LN32" s="194"/>
      <c r="LO32" s="194"/>
      <c r="LP32" s="194"/>
      <c r="LQ32" s="194"/>
      <c r="LR32" s="194"/>
      <c r="LS32" s="194"/>
      <c r="LT32" s="194"/>
      <c r="LU32" s="194"/>
      <c r="LV32" s="194"/>
      <c r="LW32" s="194"/>
      <c r="LX32" s="194"/>
      <c r="LY32" s="194"/>
      <c r="LZ32" s="194"/>
      <c r="MA32" s="194"/>
      <c r="MB32" s="194"/>
      <c r="MC32" s="194"/>
      <c r="MD32" s="194"/>
      <c r="ME32" s="194"/>
      <c r="MF32" s="194"/>
      <c r="MG32" s="194"/>
      <c r="MH32" s="194"/>
      <c r="MI32" s="194"/>
      <c r="MJ32" s="194"/>
      <c r="MK32" s="194"/>
      <c r="ML32" s="194"/>
      <c r="MM32" s="194"/>
      <c r="MN32" s="194"/>
      <c r="MO32" s="194"/>
      <c r="MP32" s="194"/>
      <c r="MQ32" s="194"/>
      <c r="MR32" s="194"/>
      <c r="MS32" s="194"/>
      <c r="MT32" s="194"/>
      <c r="MU32" s="194"/>
      <c r="MV32" s="194"/>
      <c r="MW32" s="194"/>
      <c r="MX32" s="194"/>
      <c r="MY32" s="194"/>
      <c r="MZ32" s="194"/>
      <c r="NA32" s="194"/>
      <c r="NB32" s="194"/>
      <c r="NC32" s="194"/>
      <c r="ND32" s="194"/>
      <c r="NE32" s="194"/>
      <c r="NF32" s="194"/>
      <c r="NG32" s="194"/>
      <c r="NH32" s="194"/>
      <c r="NI32" s="194"/>
      <c r="NJ32" s="194"/>
      <c r="NK32" s="194"/>
      <c r="NL32" s="194"/>
      <c r="NM32" s="194"/>
      <c r="NN32" s="194"/>
      <c r="NO32" s="194"/>
      <c r="NP32" s="194"/>
      <c r="NQ32" s="194"/>
      <c r="NR32" s="194"/>
      <c r="NS32" s="194"/>
      <c r="NT32" s="194"/>
      <c r="NU32" s="194"/>
      <c r="NV32" s="194"/>
      <c r="NW32" s="194"/>
      <c r="NX32" s="194"/>
      <c r="NY32" s="194"/>
      <c r="NZ32" s="194"/>
      <c r="OA32" s="194"/>
      <c r="OB32" s="194"/>
      <c r="OC32" s="194"/>
      <c r="OD32" s="194"/>
      <c r="OE32" s="194"/>
      <c r="OF32" s="194"/>
      <c r="OG32" s="194"/>
      <c r="OH32" s="194"/>
      <c r="OI32" s="194"/>
      <c r="OJ32" s="194"/>
      <c r="OK32" s="194"/>
      <c r="OL32" s="194"/>
      <c r="OM32" s="194"/>
      <c r="ON32" s="194"/>
      <c r="OO32" s="194"/>
      <c r="OP32" s="194"/>
      <c r="OQ32" s="194"/>
      <c r="OR32" s="194"/>
      <c r="OS32" s="194"/>
      <c r="OT32" s="194"/>
      <c r="OU32" s="194"/>
      <c r="OV32" s="194"/>
      <c r="OW32" s="194"/>
      <c r="OX32" s="194"/>
      <c r="OY32" s="194"/>
      <c r="OZ32" s="194"/>
      <c r="PA32" s="194"/>
      <c r="PB32" s="194"/>
      <c r="PC32" s="194"/>
      <c r="PD32" s="194"/>
      <c r="PE32" s="194"/>
      <c r="PF32" s="194"/>
      <c r="PG32" s="194"/>
      <c r="PH32" s="194"/>
      <c r="PI32" s="194"/>
      <c r="PJ32" s="194"/>
      <c r="PK32" s="194"/>
      <c r="PL32" s="194"/>
      <c r="PM32" s="194"/>
      <c r="PN32" s="194"/>
      <c r="PO32" s="194"/>
      <c r="PP32" s="194"/>
      <c r="PQ32" s="194"/>
      <c r="PR32" s="194"/>
      <c r="PS32" s="194"/>
      <c r="PT32" s="194"/>
      <c r="PU32" s="194"/>
      <c r="PV32" s="194"/>
      <c r="PW32" s="194"/>
      <c r="PX32" s="194"/>
      <c r="PY32" s="194"/>
      <c r="PZ32" s="194"/>
      <c r="QA32" s="194"/>
      <c r="QB32" s="194"/>
      <c r="QC32" s="194"/>
      <c r="QD32" s="194"/>
      <c r="QE32" s="194"/>
      <c r="QF32" s="194"/>
      <c r="QG32" s="194"/>
      <c r="QH32" s="194"/>
      <c r="QI32" s="194"/>
      <c r="QJ32" s="194"/>
      <c r="QK32" s="194"/>
      <c r="QL32" s="194"/>
      <c r="QM32" s="194"/>
      <c r="QN32" s="194"/>
      <c r="QO32" s="194"/>
      <c r="QP32" s="194"/>
      <c r="QQ32" s="194"/>
      <c r="QR32" s="194"/>
      <c r="QS32" s="194"/>
      <c r="QT32" s="194"/>
      <c r="QU32" s="194"/>
      <c r="QV32" s="194"/>
      <c r="QW32" s="194"/>
      <c r="QX32" s="194"/>
      <c r="QY32" s="194"/>
      <c r="QZ32" s="194"/>
      <c r="RA32" s="194"/>
      <c r="RB32" s="194"/>
      <c r="RC32" s="194"/>
      <c r="RD32" s="194"/>
      <c r="RE32" s="194"/>
      <c r="RF32" s="194"/>
      <c r="RG32" s="194"/>
      <c r="RH32" s="194"/>
      <c r="RI32" s="194"/>
      <c r="RJ32" s="194"/>
      <c r="RK32" s="194"/>
      <c r="RL32" s="194"/>
      <c r="RM32" s="194"/>
      <c r="RN32" s="194"/>
      <c r="RO32" s="194"/>
      <c r="RP32" s="194"/>
      <c r="RQ32" s="194"/>
      <c r="RR32" s="194"/>
      <c r="RS32" s="194"/>
      <c r="RT32" s="194"/>
      <c r="RU32" s="194"/>
      <c r="RV32" s="194"/>
      <c r="RW32" s="194"/>
      <c r="RX32" s="194"/>
      <c r="RY32" s="194"/>
      <c r="RZ32" s="194"/>
      <c r="SA32" s="194"/>
      <c r="SB32" s="194"/>
      <c r="SC32" s="194"/>
      <c r="SD32" s="194"/>
      <c r="SE32" s="194"/>
      <c r="SF32" s="194"/>
      <c r="SG32" s="194"/>
      <c r="SH32" s="194"/>
      <c r="SI32" s="194"/>
      <c r="SJ32" s="194"/>
      <c r="SK32" s="194"/>
      <c r="SL32" s="194"/>
      <c r="SM32" s="194"/>
      <c r="SN32" s="194"/>
      <c r="SO32" s="194"/>
      <c r="SP32" s="194"/>
      <c r="SQ32" s="194"/>
      <c r="SR32" s="194"/>
      <c r="SS32" s="194"/>
      <c r="ST32" s="194"/>
      <c r="SU32" s="194"/>
      <c r="SV32" s="194"/>
      <c r="SW32" s="194"/>
      <c r="SX32" s="194"/>
      <c r="SY32" s="194"/>
      <c r="SZ32" s="194"/>
      <c r="TA32" s="194"/>
      <c r="TB32" s="194"/>
      <c r="TC32" s="194"/>
      <c r="TD32" s="194"/>
      <c r="TE32" s="194"/>
      <c r="TF32" s="194"/>
      <c r="TG32" s="194"/>
      <c r="TH32" s="194"/>
      <c r="TI32" s="194"/>
      <c r="TJ32" s="194"/>
      <c r="TK32" s="194"/>
      <c r="TL32" s="194"/>
      <c r="TM32" s="194"/>
      <c r="TN32" s="194"/>
      <c r="TO32" s="194"/>
      <c r="TP32" s="194"/>
      <c r="TQ32" s="194"/>
      <c r="TR32" s="194"/>
      <c r="TS32" s="194"/>
      <c r="TT32" s="194"/>
      <c r="TU32" s="194"/>
      <c r="TV32" s="194"/>
      <c r="TW32" s="194"/>
      <c r="TX32" s="194"/>
      <c r="TY32" s="194"/>
      <c r="TZ32" s="194"/>
      <c r="UA32" s="194"/>
      <c r="UB32" s="194"/>
      <c r="UC32" s="194"/>
      <c r="UD32" s="194"/>
      <c r="UE32" s="194"/>
      <c r="UF32" s="194"/>
      <c r="UG32" s="194"/>
      <c r="UH32" s="194"/>
      <c r="UI32" s="194"/>
      <c r="UJ32" s="194"/>
      <c r="UK32" s="194"/>
      <c r="UL32" s="194"/>
      <c r="UM32" s="194"/>
      <c r="UN32" s="194"/>
      <c r="UO32" s="194"/>
      <c r="UP32" s="194"/>
      <c r="UQ32" s="194"/>
      <c r="UR32" s="194"/>
      <c r="US32" s="194"/>
      <c r="UT32" s="194"/>
      <c r="UU32" s="194"/>
      <c r="UV32" s="194"/>
      <c r="UW32" s="194"/>
      <c r="UX32" s="194"/>
      <c r="UY32" s="194"/>
      <c r="UZ32" s="194"/>
      <c r="VA32" s="194"/>
      <c r="VB32" s="194"/>
      <c r="VC32" s="194"/>
      <c r="VD32" s="194"/>
      <c r="VE32" s="194"/>
      <c r="VF32" s="194"/>
      <c r="VG32" s="194"/>
      <c r="VH32" s="194"/>
      <c r="VI32" s="194"/>
      <c r="VJ32" s="194"/>
      <c r="VK32" s="194"/>
      <c r="VL32" s="194"/>
      <c r="VM32" s="194"/>
      <c r="VN32" s="194"/>
      <c r="VO32" s="194"/>
      <c r="VP32" s="194"/>
      <c r="VQ32" s="194"/>
      <c r="VR32" s="194"/>
      <c r="VS32" s="194"/>
      <c r="VT32" s="194"/>
      <c r="VU32" s="194"/>
      <c r="VV32" s="194"/>
      <c r="VW32" s="194"/>
      <c r="VX32" s="194"/>
      <c r="VY32" s="194"/>
      <c r="VZ32" s="194"/>
      <c r="WA32" s="194"/>
      <c r="WB32" s="194"/>
      <c r="WC32" s="194"/>
      <c r="WD32" s="194"/>
      <c r="WE32" s="194"/>
      <c r="WF32" s="194"/>
      <c r="WG32" s="194"/>
      <c r="WH32" s="194"/>
      <c r="WI32" s="194"/>
      <c r="WJ32" s="194"/>
      <c r="WK32" s="194"/>
      <c r="WL32" s="194"/>
      <c r="WM32" s="194"/>
      <c r="WN32" s="194"/>
      <c r="WO32" s="194"/>
      <c r="WP32" s="194"/>
      <c r="WQ32" s="194"/>
      <c r="WR32" s="194"/>
      <c r="WS32" s="194"/>
      <c r="WT32" s="194"/>
      <c r="WU32" s="194"/>
      <c r="WV32" s="194"/>
      <c r="WW32" s="194"/>
      <c r="WX32" s="194"/>
      <c r="WY32" s="194"/>
      <c r="WZ32" s="194"/>
      <c r="XA32" s="194"/>
      <c r="XB32" s="194"/>
      <c r="XC32" s="194"/>
      <c r="XD32" s="194"/>
      <c r="XE32" s="194"/>
      <c r="XF32" s="194"/>
      <c r="XG32" s="194"/>
      <c r="XH32" s="194"/>
      <c r="XI32" s="194"/>
      <c r="XJ32" s="194"/>
      <c r="XK32" s="194"/>
      <c r="XL32" s="194"/>
      <c r="XM32" s="194"/>
      <c r="XN32" s="194"/>
      <c r="XO32" s="194"/>
      <c r="XP32" s="194"/>
      <c r="XQ32" s="194"/>
      <c r="XR32" s="194"/>
      <c r="XS32" s="194"/>
      <c r="XT32" s="194"/>
      <c r="XU32" s="194"/>
      <c r="XV32" s="194"/>
      <c r="XW32" s="194"/>
      <c r="XX32" s="194"/>
      <c r="XY32" s="194"/>
      <c r="XZ32" s="194"/>
      <c r="YA32" s="194"/>
      <c r="YB32" s="194"/>
      <c r="YC32" s="194"/>
      <c r="YD32" s="194"/>
      <c r="YE32" s="194"/>
      <c r="YF32" s="194"/>
      <c r="YG32" s="194"/>
      <c r="YH32" s="194"/>
      <c r="YI32" s="194"/>
      <c r="YJ32" s="194"/>
      <c r="YK32" s="194"/>
      <c r="YL32" s="194"/>
      <c r="YM32" s="194"/>
      <c r="YN32" s="194"/>
      <c r="YO32" s="194"/>
      <c r="YP32" s="194"/>
      <c r="YQ32" s="194"/>
      <c r="YR32" s="194"/>
      <c r="YS32" s="194"/>
      <c r="YT32" s="194"/>
      <c r="YU32" s="194"/>
      <c r="YV32" s="194"/>
      <c r="YW32" s="194"/>
      <c r="YX32" s="194"/>
      <c r="YY32" s="194"/>
      <c r="YZ32" s="194"/>
      <c r="ZA32" s="194"/>
      <c r="ZB32" s="194"/>
      <c r="ZC32" s="194"/>
      <c r="ZD32" s="194"/>
      <c r="ZE32" s="194"/>
      <c r="ZF32" s="194"/>
      <c r="ZG32" s="194"/>
      <c r="ZH32" s="194"/>
      <c r="ZI32" s="194"/>
      <c r="ZJ32" s="194"/>
      <c r="ZK32" s="194"/>
      <c r="ZL32" s="194"/>
      <c r="ZM32" s="194"/>
      <c r="ZN32" s="194"/>
      <c r="ZO32" s="194"/>
      <c r="ZP32" s="194"/>
      <c r="ZQ32" s="194"/>
      <c r="ZR32" s="194"/>
      <c r="ZS32" s="194"/>
      <c r="ZT32" s="194"/>
      <c r="ZU32" s="194"/>
      <c r="ZV32" s="194"/>
      <c r="ZW32" s="194"/>
      <c r="ZX32" s="194"/>
      <c r="ZY32" s="194"/>
      <c r="ZZ32" s="194"/>
      <c r="AAA32" s="194"/>
      <c r="AAB32" s="194"/>
      <c r="AAC32" s="194"/>
      <c r="AAD32" s="194"/>
      <c r="AAE32" s="194"/>
      <c r="AAF32" s="194"/>
      <c r="AAG32" s="194"/>
      <c r="AAH32" s="194"/>
      <c r="AAI32" s="194"/>
      <c r="AAJ32" s="194"/>
      <c r="AAK32" s="194"/>
      <c r="AAL32" s="194"/>
      <c r="AAM32" s="194"/>
      <c r="AAN32" s="194"/>
      <c r="AAO32" s="194"/>
      <c r="AAP32" s="194"/>
      <c r="AAQ32" s="194"/>
      <c r="AAR32" s="194"/>
      <c r="AAS32" s="194"/>
      <c r="AAT32" s="194"/>
      <c r="AAU32" s="194"/>
      <c r="AAV32" s="194"/>
      <c r="AAW32" s="194"/>
      <c r="AAX32" s="194"/>
      <c r="AAY32" s="194"/>
      <c r="AAZ32" s="194"/>
      <c r="ABA32" s="194"/>
      <c r="ABB32" s="194"/>
      <c r="ABC32" s="194"/>
      <c r="ABD32" s="194"/>
      <c r="ABE32" s="194"/>
      <c r="ABF32" s="194"/>
      <c r="ABG32" s="194"/>
      <c r="ABH32" s="194"/>
      <c r="ABI32" s="194"/>
      <c r="ABJ32" s="194"/>
      <c r="ABK32" s="194"/>
      <c r="ABL32" s="194"/>
      <c r="ABM32" s="194"/>
      <c r="ABN32" s="194"/>
      <c r="ABO32" s="194"/>
      <c r="ABP32" s="194"/>
      <c r="ABQ32" s="194"/>
      <c r="ABR32" s="194"/>
      <c r="ABS32" s="194"/>
      <c r="ABT32" s="194"/>
      <c r="ABU32" s="194"/>
      <c r="ABV32" s="194"/>
      <c r="ABW32" s="194"/>
      <c r="ABX32" s="194"/>
      <c r="ABY32" s="194"/>
      <c r="ABZ32" s="194"/>
      <c r="ACA32" s="194"/>
      <c r="ACB32" s="194"/>
      <c r="ACC32" s="194"/>
      <c r="ACD32" s="194"/>
      <c r="ACE32" s="194"/>
      <c r="ACF32" s="194"/>
      <c r="ACG32" s="194"/>
      <c r="ACH32" s="194"/>
      <c r="ACI32" s="194"/>
      <c r="ACJ32" s="194"/>
      <c r="ACK32" s="194"/>
      <c r="ACL32" s="194"/>
      <c r="ACM32" s="194"/>
      <c r="ACN32" s="194"/>
      <c r="ACO32" s="194"/>
      <c r="ACP32" s="194"/>
      <c r="ACQ32" s="194"/>
      <c r="ACR32" s="194"/>
      <c r="ACS32" s="194"/>
      <c r="ACT32" s="194"/>
      <c r="ACU32" s="194"/>
      <c r="ACV32" s="194"/>
      <c r="ACW32" s="194"/>
      <c r="ACX32" s="194"/>
      <c r="ACY32" s="194"/>
      <c r="ACZ32" s="194"/>
      <c r="ADA32" s="194"/>
      <c r="ADB32" s="194"/>
      <c r="ADC32" s="194"/>
      <c r="ADD32" s="194"/>
      <c r="ADE32" s="194"/>
      <c r="ADF32" s="194"/>
      <c r="ADG32" s="194"/>
      <c r="ADH32" s="194"/>
      <c r="ADI32" s="194"/>
      <c r="ADJ32" s="194"/>
      <c r="ADK32" s="194"/>
      <c r="ADL32" s="194"/>
      <c r="ADM32" s="194"/>
      <c r="ADN32" s="194"/>
      <c r="ADO32" s="194"/>
      <c r="ADP32" s="194"/>
      <c r="ADQ32" s="194"/>
      <c r="ADR32" s="194"/>
      <c r="ADS32" s="194"/>
      <c r="ADT32" s="194"/>
      <c r="ADU32" s="194"/>
      <c r="ADV32" s="194"/>
      <c r="ADW32" s="194"/>
      <c r="ADX32" s="194"/>
      <c r="ADY32" s="194"/>
      <c r="ADZ32" s="194"/>
      <c r="AEA32" s="194"/>
      <c r="AEB32" s="194"/>
      <c r="AEC32" s="194"/>
      <c r="AED32" s="194"/>
      <c r="AEE32" s="194"/>
      <c r="AEF32" s="194"/>
      <c r="AEG32" s="194"/>
      <c r="AEH32" s="194"/>
      <c r="AEI32" s="194"/>
      <c r="AEJ32" s="194"/>
      <c r="AEK32" s="194"/>
      <c r="AEL32" s="194"/>
      <c r="AEM32" s="194"/>
      <c r="AEN32" s="194"/>
      <c r="AEO32" s="194"/>
      <c r="AEP32" s="194"/>
      <c r="AEQ32" s="194"/>
      <c r="AER32" s="194"/>
      <c r="AES32" s="194"/>
      <c r="AET32" s="194"/>
      <c r="AEU32" s="194"/>
      <c r="AEV32" s="194"/>
      <c r="AEW32" s="194"/>
      <c r="AEX32" s="194"/>
      <c r="AEY32" s="194"/>
      <c r="AEZ32" s="194"/>
      <c r="AFA32" s="194"/>
      <c r="AFB32" s="194"/>
      <c r="AFC32" s="194"/>
      <c r="AFD32" s="194"/>
      <c r="AFE32" s="194"/>
      <c r="AFF32" s="194"/>
      <c r="AFG32" s="194"/>
      <c r="AFH32" s="194"/>
      <c r="AFI32" s="194"/>
      <c r="AFJ32" s="194"/>
      <c r="AFK32" s="194"/>
      <c r="AFL32" s="194"/>
      <c r="AFM32" s="194"/>
      <c r="AFN32" s="194"/>
      <c r="AFO32" s="194"/>
      <c r="AFP32" s="194"/>
      <c r="AFQ32" s="194"/>
      <c r="AFR32" s="194"/>
      <c r="AFS32" s="194"/>
      <c r="AFT32" s="194"/>
      <c r="AFU32" s="194"/>
      <c r="AFV32" s="194"/>
      <c r="AFW32" s="194"/>
      <c r="AFX32" s="194"/>
      <c r="AFY32" s="194"/>
      <c r="AFZ32" s="194"/>
      <c r="AGA32" s="194"/>
      <c r="AGB32" s="194"/>
      <c r="AGC32" s="194"/>
      <c r="AGD32" s="194"/>
      <c r="AGE32" s="194"/>
      <c r="AGF32" s="194"/>
      <c r="AGG32" s="194"/>
      <c r="AGH32" s="194"/>
      <c r="AGI32" s="194"/>
      <c r="AGJ32" s="194"/>
      <c r="AGK32" s="194"/>
      <c r="AGL32" s="194"/>
      <c r="AGM32" s="194"/>
      <c r="AGN32" s="194"/>
      <c r="AGO32" s="194"/>
      <c r="AGP32" s="194"/>
      <c r="AGQ32" s="194"/>
      <c r="AGR32" s="194"/>
      <c r="AGS32" s="194"/>
      <c r="AGT32" s="194"/>
      <c r="AGU32" s="194"/>
      <c r="AGV32" s="194"/>
      <c r="AGW32" s="194"/>
      <c r="AGX32" s="194"/>
      <c r="AGY32" s="194"/>
      <c r="AGZ32" s="194"/>
      <c r="AHA32" s="194"/>
      <c r="AHB32" s="194"/>
      <c r="AHC32" s="194"/>
      <c r="AHD32" s="194"/>
      <c r="AHE32" s="194"/>
      <c r="AHF32" s="194"/>
      <c r="AHG32" s="194"/>
      <c r="AHH32" s="194"/>
      <c r="AHI32" s="194"/>
      <c r="AHJ32" s="194"/>
      <c r="AHK32" s="194"/>
      <c r="AHL32" s="194"/>
      <c r="AHM32" s="194"/>
      <c r="AHN32" s="194"/>
      <c r="AHO32" s="194"/>
      <c r="AHP32" s="194"/>
      <c r="AHQ32" s="194"/>
      <c r="AHR32" s="194"/>
      <c r="AHS32" s="194"/>
      <c r="AHT32" s="194"/>
      <c r="AHU32" s="194"/>
      <c r="AHV32" s="194"/>
      <c r="AHW32" s="194"/>
      <c r="AHX32" s="194"/>
      <c r="AHY32" s="194"/>
      <c r="AHZ32" s="194"/>
      <c r="AIA32" s="194"/>
      <c r="AIB32" s="194"/>
      <c r="AIC32" s="194"/>
      <c r="AID32" s="194"/>
      <c r="AIE32" s="194"/>
      <c r="AIF32" s="194"/>
      <c r="AIG32" s="194"/>
      <c r="AIH32" s="194"/>
      <c r="AII32" s="194"/>
      <c r="AIJ32" s="194"/>
      <c r="AIK32" s="194"/>
      <c r="AIL32" s="194"/>
      <c r="AIM32" s="194"/>
      <c r="AIN32" s="194"/>
      <c r="AIO32" s="194"/>
      <c r="AIP32" s="194"/>
      <c r="AIQ32" s="194"/>
      <c r="AIR32" s="194"/>
      <c r="AIS32" s="194"/>
      <c r="AIT32" s="194"/>
      <c r="AIU32" s="194"/>
      <c r="AIV32" s="194"/>
      <c r="AIW32" s="194"/>
      <c r="AIX32" s="194"/>
      <c r="AIY32" s="194"/>
      <c r="AIZ32" s="194"/>
      <c r="AJA32" s="194"/>
      <c r="AJB32" s="194"/>
      <c r="AJC32" s="194"/>
      <c r="AJD32" s="194"/>
      <c r="AJE32" s="194"/>
      <c r="AJF32" s="194"/>
      <c r="AJG32" s="194"/>
      <c r="AJH32" s="194"/>
      <c r="AJI32" s="194"/>
      <c r="AJJ32" s="194"/>
      <c r="AJK32" s="194"/>
      <c r="AJL32" s="194"/>
      <c r="AJM32" s="194"/>
      <c r="AJN32" s="194"/>
      <c r="AJO32" s="194"/>
      <c r="AJP32" s="194"/>
      <c r="AJQ32" s="194"/>
      <c r="AJR32" s="194"/>
      <c r="AJS32" s="194"/>
      <c r="AJT32" s="194"/>
      <c r="AJU32" s="194"/>
      <c r="AJV32" s="194"/>
      <c r="AJW32" s="194"/>
      <c r="AJX32" s="194"/>
      <c r="AJY32" s="194"/>
      <c r="AJZ32" s="194"/>
      <c r="AKA32" s="194"/>
      <c r="AKB32" s="194"/>
      <c r="AKC32" s="194"/>
      <c r="AKD32" s="194"/>
      <c r="AKE32" s="194"/>
      <c r="AKF32" s="194"/>
      <c r="AKG32" s="194"/>
      <c r="AKH32" s="194"/>
      <c r="AKI32" s="194"/>
      <c r="AKJ32" s="194"/>
      <c r="AKK32" s="194"/>
      <c r="AKL32" s="194"/>
      <c r="AKM32" s="194"/>
      <c r="AKN32" s="194"/>
      <c r="AKO32" s="194"/>
      <c r="AKP32" s="194"/>
      <c r="AKQ32" s="194"/>
      <c r="AKR32" s="194"/>
      <c r="AKS32" s="194"/>
      <c r="AKT32" s="194"/>
      <c r="AKU32" s="194"/>
      <c r="AKV32" s="194"/>
      <c r="AKW32" s="194"/>
      <c r="AKX32" s="194"/>
      <c r="AKY32" s="194"/>
      <c r="AKZ32" s="194"/>
      <c r="ALA32" s="194"/>
      <c r="ALB32" s="194"/>
      <c r="ALC32" s="194"/>
      <c r="ALD32" s="194"/>
      <c r="ALE32" s="194"/>
      <c r="ALF32" s="194"/>
      <c r="ALG32" s="194"/>
      <c r="ALH32" s="194"/>
      <c r="ALI32" s="194"/>
      <c r="ALJ32" s="194"/>
      <c r="ALK32" s="194"/>
      <c r="ALL32" s="194"/>
      <c r="ALM32" s="194"/>
      <c r="ALN32" s="194"/>
      <c r="ALO32" s="194"/>
      <c r="ALP32" s="194"/>
      <c r="ALQ32" s="194"/>
      <c r="ALR32" s="194"/>
      <c r="ALS32" s="194"/>
      <c r="ALT32" s="194"/>
      <c r="ALU32" s="194"/>
      <c r="ALV32" s="194"/>
      <c r="ALW32" s="194"/>
      <c r="ALX32" s="194"/>
      <c r="ALY32" s="194"/>
      <c r="ALZ32" s="194"/>
      <c r="AMA32" s="194"/>
      <c r="AMB32" s="194"/>
      <c r="AMC32" s="194"/>
      <c r="AMD32" s="194"/>
      <c r="AME32" s="194"/>
    </row>
    <row r="33" spans="1:1019" s="195" customFormat="1" ht="18.75">
      <c r="A33" s="206" t="s">
        <v>53</v>
      </c>
      <c r="B33" s="205" t="s">
        <v>521</v>
      </c>
      <c r="C33" s="206" t="s">
        <v>518</v>
      </c>
      <c r="D33" s="208">
        <f>'т. 1.4.'!P20+'т. 1.4.'!Q20</f>
        <v>24148.1898</v>
      </c>
      <c r="E33" s="196"/>
      <c r="F33" s="194"/>
      <c r="G33" s="349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  <c r="IW33" s="194"/>
      <c r="IX33" s="194"/>
      <c r="IY33" s="194"/>
      <c r="IZ33" s="194"/>
      <c r="JA33" s="194"/>
      <c r="JB33" s="194"/>
      <c r="JC33" s="194"/>
      <c r="JD33" s="194"/>
      <c r="JE33" s="194"/>
      <c r="JF33" s="194"/>
      <c r="JG33" s="194"/>
      <c r="JH33" s="194"/>
      <c r="JI33" s="194"/>
      <c r="JJ33" s="194"/>
      <c r="JK33" s="194"/>
      <c r="JL33" s="194"/>
      <c r="JM33" s="194"/>
      <c r="JN33" s="194"/>
      <c r="JO33" s="194"/>
      <c r="JP33" s="194"/>
      <c r="JQ33" s="194"/>
      <c r="JR33" s="194"/>
      <c r="JS33" s="194"/>
      <c r="JT33" s="194"/>
      <c r="JU33" s="194"/>
      <c r="JV33" s="194"/>
      <c r="JW33" s="194"/>
      <c r="JX33" s="194"/>
      <c r="JY33" s="194"/>
      <c r="JZ33" s="194"/>
      <c r="KA33" s="194"/>
      <c r="KB33" s="194"/>
      <c r="KC33" s="194"/>
      <c r="KD33" s="194"/>
      <c r="KE33" s="194"/>
      <c r="KF33" s="194"/>
      <c r="KG33" s="194"/>
      <c r="KH33" s="194"/>
      <c r="KI33" s="194"/>
      <c r="KJ33" s="194"/>
      <c r="KK33" s="194"/>
      <c r="KL33" s="194"/>
      <c r="KM33" s="194"/>
      <c r="KN33" s="194"/>
      <c r="KO33" s="194"/>
      <c r="KP33" s="194"/>
      <c r="KQ33" s="194"/>
      <c r="KR33" s="194"/>
      <c r="KS33" s="194"/>
      <c r="KT33" s="194"/>
      <c r="KU33" s="194"/>
      <c r="KV33" s="194"/>
      <c r="KW33" s="194"/>
      <c r="KX33" s="194"/>
      <c r="KY33" s="194"/>
      <c r="KZ33" s="194"/>
      <c r="LA33" s="194"/>
      <c r="LB33" s="194"/>
      <c r="LC33" s="194"/>
      <c r="LD33" s="194"/>
      <c r="LE33" s="194"/>
      <c r="LF33" s="194"/>
      <c r="LG33" s="194"/>
      <c r="LH33" s="194"/>
      <c r="LI33" s="194"/>
      <c r="LJ33" s="194"/>
      <c r="LK33" s="194"/>
      <c r="LL33" s="194"/>
      <c r="LM33" s="194"/>
      <c r="LN33" s="194"/>
      <c r="LO33" s="194"/>
      <c r="LP33" s="194"/>
      <c r="LQ33" s="194"/>
      <c r="LR33" s="194"/>
      <c r="LS33" s="194"/>
      <c r="LT33" s="194"/>
      <c r="LU33" s="194"/>
      <c r="LV33" s="194"/>
      <c r="LW33" s="194"/>
      <c r="LX33" s="194"/>
      <c r="LY33" s="194"/>
      <c r="LZ33" s="194"/>
      <c r="MA33" s="194"/>
      <c r="MB33" s="194"/>
      <c r="MC33" s="194"/>
      <c r="MD33" s="194"/>
      <c r="ME33" s="194"/>
      <c r="MF33" s="194"/>
      <c r="MG33" s="194"/>
      <c r="MH33" s="194"/>
      <c r="MI33" s="194"/>
      <c r="MJ33" s="194"/>
      <c r="MK33" s="194"/>
      <c r="ML33" s="194"/>
      <c r="MM33" s="194"/>
      <c r="MN33" s="194"/>
      <c r="MO33" s="194"/>
      <c r="MP33" s="194"/>
      <c r="MQ33" s="194"/>
      <c r="MR33" s="194"/>
      <c r="MS33" s="194"/>
      <c r="MT33" s="194"/>
      <c r="MU33" s="194"/>
      <c r="MV33" s="194"/>
      <c r="MW33" s="194"/>
      <c r="MX33" s="194"/>
      <c r="MY33" s="194"/>
      <c r="MZ33" s="194"/>
      <c r="NA33" s="194"/>
      <c r="NB33" s="194"/>
      <c r="NC33" s="194"/>
      <c r="ND33" s="194"/>
      <c r="NE33" s="194"/>
      <c r="NF33" s="194"/>
      <c r="NG33" s="194"/>
      <c r="NH33" s="194"/>
      <c r="NI33" s="194"/>
      <c r="NJ33" s="194"/>
      <c r="NK33" s="194"/>
      <c r="NL33" s="194"/>
      <c r="NM33" s="194"/>
      <c r="NN33" s="194"/>
      <c r="NO33" s="194"/>
      <c r="NP33" s="194"/>
      <c r="NQ33" s="194"/>
      <c r="NR33" s="194"/>
      <c r="NS33" s="194"/>
      <c r="NT33" s="194"/>
      <c r="NU33" s="194"/>
      <c r="NV33" s="194"/>
      <c r="NW33" s="194"/>
      <c r="NX33" s="194"/>
      <c r="NY33" s="194"/>
      <c r="NZ33" s="194"/>
      <c r="OA33" s="194"/>
      <c r="OB33" s="194"/>
      <c r="OC33" s="194"/>
      <c r="OD33" s="194"/>
      <c r="OE33" s="194"/>
      <c r="OF33" s="194"/>
      <c r="OG33" s="194"/>
      <c r="OH33" s="194"/>
      <c r="OI33" s="194"/>
      <c r="OJ33" s="194"/>
      <c r="OK33" s="194"/>
      <c r="OL33" s="194"/>
      <c r="OM33" s="194"/>
      <c r="ON33" s="194"/>
      <c r="OO33" s="194"/>
      <c r="OP33" s="194"/>
      <c r="OQ33" s="194"/>
      <c r="OR33" s="194"/>
      <c r="OS33" s="194"/>
      <c r="OT33" s="194"/>
      <c r="OU33" s="194"/>
      <c r="OV33" s="194"/>
      <c r="OW33" s="194"/>
      <c r="OX33" s="194"/>
      <c r="OY33" s="194"/>
      <c r="OZ33" s="194"/>
      <c r="PA33" s="194"/>
      <c r="PB33" s="194"/>
      <c r="PC33" s="194"/>
      <c r="PD33" s="194"/>
      <c r="PE33" s="194"/>
      <c r="PF33" s="194"/>
      <c r="PG33" s="194"/>
      <c r="PH33" s="194"/>
      <c r="PI33" s="194"/>
      <c r="PJ33" s="194"/>
      <c r="PK33" s="194"/>
      <c r="PL33" s="194"/>
      <c r="PM33" s="194"/>
      <c r="PN33" s="194"/>
      <c r="PO33" s="194"/>
      <c r="PP33" s="194"/>
      <c r="PQ33" s="194"/>
      <c r="PR33" s="194"/>
      <c r="PS33" s="194"/>
      <c r="PT33" s="194"/>
      <c r="PU33" s="194"/>
      <c r="PV33" s="194"/>
      <c r="PW33" s="194"/>
      <c r="PX33" s="194"/>
      <c r="PY33" s="194"/>
      <c r="PZ33" s="194"/>
      <c r="QA33" s="194"/>
      <c r="QB33" s="194"/>
      <c r="QC33" s="194"/>
      <c r="QD33" s="194"/>
      <c r="QE33" s="194"/>
      <c r="QF33" s="194"/>
      <c r="QG33" s="194"/>
      <c r="QH33" s="194"/>
      <c r="QI33" s="194"/>
      <c r="QJ33" s="194"/>
      <c r="QK33" s="194"/>
      <c r="QL33" s="194"/>
      <c r="QM33" s="194"/>
      <c r="QN33" s="194"/>
      <c r="QO33" s="194"/>
      <c r="QP33" s="194"/>
      <c r="QQ33" s="194"/>
      <c r="QR33" s="194"/>
      <c r="QS33" s="194"/>
      <c r="QT33" s="194"/>
      <c r="QU33" s="194"/>
      <c r="QV33" s="194"/>
      <c r="QW33" s="194"/>
      <c r="QX33" s="194"/>
      <c r="QY33" s="194"/>
      <c r="QZ33" s="194"/>
      <c r="RA33" s="194"/>
      <c r="RB33" s="194"/>
      <c r="RC33" s="194"/>
      <c r="RD33" s="194"/>
      <c r="RE33" s="194"/>
      <c r="RF33" s="194"/>
      <c r="RG33" s="194"/>
      <c r="RH33" s="194"/>
      <c r="RI33" s="194"/>
      <c r="RJ33" s="194"/>
      <c r="RK33" s="194"/>
      <c r="RL33" s="194"/>
      <c r="RM33" s="194"/>
      <c r="RN33" s="194"/>
      <c r="RO33" s="194"/>
      <c r="RP33" s="194"/>
      <c r="RQ33" s="194"/>
      <c r="RR33" s="194"/>
      <c r="RS33" s="194"/>
      <c r="RT33" s="194"/>
      <c r="RU33" s="194"/>
      <c r="RV33" s="194"/>
      <c r="RW33" s="194"/>
      <c r="RX33" s="194"/>
      <c r="RY33" s="194"/>
      <c r="RZ33" s="194"/>
      <c r="SA33" s="194"/>
      <c r="SB33" s="194"/>
      <c r="SC33" s="194"/>
      <c r="SD33" s="194"/>
      <c r="SE33" s="194"/>
      <c r="SF33" s="194"/>
      <c r="SG33" s="194"/>
      <c r="SH33" s="194"/>
      <c r="SI33" s="194"/>
      <c r="SJ33" s="194"/>
      <c r="SK33" s="194"/>
      <c r="SL33" s="194"/>
      <c r="SM33" s="194"/>
      <c r="SN33" s="194"/>
      <c r="SO33" s="194"/>
      <c r="SP33" s="194"/>
      <c r="SQ33" s="194"/>
      <c r="SR33" s="194"/>
      <c r="SS33" s="194"/>
      <c r="ST33" s="194"/>
      <c r="SU33" s="194"/>
      <c r="SV33" s="194"/>
      <c r="SW33" s="194"/>
      <c r="SX33" s="194"/>
      <c r="SY33" s="194"/>
      <c r="SZ33" s="194"/>
      <c r="TA33" s="194"/>
      <c r="TB33" s="194"/>
      <c r="TC33" s="194"/>
      <c r="TD33" s="194"/>
      <c r="TE33" s="194"/>
      <c r="TF33" s="194"/>
      <c r="TG33" s="194"/>
      <c r="TH33" s="194"/>
      <c r="TI33" s="194"/>
      <c r="TJ33" s="194"/>
      <c r="TK33" s="194"/>
      <c r="TL33" s="194"/>
      <c r="TM33" s="194"/>
      <c r="TN33" s="194"/>
      <c r="TO33" s="194"/>
      <c r="TP33" s="194"/>
      <c r="TQ33" s="194"/>
      <c r="TR33" s="194"/>
      <c r="TS33" s="194"/>
      <c r="TT33" s="194"/>
      <c r="TU33" s="194"/>
      <c r="TV33" s="194"/>
      <c r="TW33" s="194"/>
      <c r="TX33" s="194"/>
      <c r="TY33" s="194"/>
      <c r="TZ33" s="194"/>
      <c r="UA33" s="194"/>
      <c r="UB33" s="194"/>
      <c r="UC33" s="194"/>
      <c r="UD33" s="194"/>
      <c r="UE33" s="194"/>
      <c r="UF33" s="194"/>
      <c r="UG33" s="194"/>
      <c r="UH33" s="194"/>
      <c r="UI33" s="194"/>
      <c r="UJ33" s="194"/>
      <c r="UK33" s="194"/>
      <c r="UL33" s="194"/>
      <c r="UM33" s="194"/>
      <c r="UN33" s="194"/>
      <c r="UO33" s="194"/>
      <c r="UP33" s="194"/>
      <c r="UQ33" s="194"/>
      <c r="UR33" s="194"/>
      <c r="US33" s="194"/>
      <c r="UT33" s="194"/>
      <c r="UU33" s="194"/>
      <c r="UV33" s="194"/>
      <c r="UW33" s="194"/>
      <c r="UX33" s="194"/>
      <c r="UY33" s="194"/>
      <c r="UZ33" s="194"/>
      <c r="VA33" s="194"/>
      <c r="VB33" s="194"/>
      <c r="VC33" s="194"/>
      <c r="VD33" s="194"/>
      <c r="VE33" s="194"/>
      <c r="VF33" s="194"/>
      <c r="VG33" s="194"/>
      <c r="VH33" s="194"/>
      <c r="VI33" s="194"/>
      <c r="VJ33" s="194"/>
      <c r="VK33" s="194"/>
      <c r="VL33" s="194"/>
      <c r="VM33" s="194"/>
      <c r="VN33" s="194"/>
      <c r="VO33" s="194"/>
      <c r="VP33" s="194"/>
      <c r="VQ33" s="194"/>
      <c r="VR33" s="194"/>
      <c r="VS33" s="194"/>
      <c r="VT33" s="194"/>
      <c r="VU33" s="194"/>
      <c r="VV33" s="194"/>
      <c r="VW33" s="194"/>
      <c r="VX33" s="194"/>
      <c r="VY33" s="194"/>
      <c r="VZ33" s="194"/>
      <c r="WA33" s="194"/>
      <c r="WB33" s="194"/>
      <c r="WC33" s="194"/>
      <c r="WD33" s="194"/>
      <c r="WE33" s="194"/>
      <c r="WF33" s="194"/>
      <c r="WG33" s="194"/>
      <c r="WH33" s="194"/>
      <c r="WI33" s="194"/>
      <c r="WJ33" s="194"/>
      <c r="WK33" s="194"/>
      <c r="WL33" s="194"/>
      <c r="WM33" s="194"/>
      <c r="WN33" s="194"/>
      <c r="WO33" s="194"/>
      <c r="WP33" s="194"/>
      <c r="WQ33" s="194"/>
      <c r="WR33" s="194"/>
      <c r="WS33" s="194"/>
      <c r="WT33" s="194"/>
      <c r="WU33" s="194"/>
      <c r="WV33" s="194"/>
      <c r="WW33" s="194"/>
      <c r="WX33" s="194"/>
      <c r="WY33" s="194"/>
      <c r="WZ33" s="194"/>
      <c r="XA33" s="194"/>
      <c r="XB33" s="194"/>
      <c r="XC33" s="194"/>
      <c r="XD33" s="194"/>
      <c r="XE33" s="194"/>
      <c r="XF33" s="194"/>
      <c r="XG33" s="194"/>
      <c r="XH33" s="194"/>
      <c r="XI33" s="194"/>
      <c r="XJ33" s="194"/>
      <c r="XK33" s="194"/>
      <c r="XL33" s="194"/>
      <c r="XM33" s="194"/>
      <c r="XN33" s="194"/>
      <c r="XO33" s="194"/>
      <c r="XP33" s="194"/>
      <c r="XQ33" s="194"/>
      <c r="XR33" s="194"/>
      <c r="XS33" s="194"/>
      <c r="XT33" s="194"/>
      <c r="XU33" s="194"/>
      <c r="XV33" s="194"/>
      <c r="XW33" s="194"/>
      <c r="XX33" s="194"/>
      <c r="XY33" s="194"/>
      <c r="XZ33" s="194"/>
      <c r="YA33" s="194"/>
      <c r="YB33" s="194"/>
      <c r="YC33" s="194"/>
      <c r="YD33" s="194"/>
      <c r="YE33" s="194"/>
      <c r="YF33" s="194"/>
      <c r="YG33" s="194"/>
      <c r="YH33" s="194"/>
      <c r="YI33" s="194"/>
      <c r="YJ33" s="194"/>
      <c r="YK33" s="194"/>
      <c r="YL33" s="194"/>
      <c r="YM33" s="194"/>
      <c r="YN33" s="194"/>
      <c r="YO33" s="194"/>
      <c r="YP33" s="194"/>
      <c r="YQ33" s="194"/>
      <c r="YR33" s="194"/>
      <c r="YS33" s="194"/>
      <c r="YT33" s="194"/>
      <c r="YU33" s="194"/>
      <c r="YV33" s="194"/>
      <c r="YW33" s="194"/>
      <c r="YX33" s="194"/>
      <c r="YY33" s="194"/>
      <c r="YZ33" s="194"/>
      <c r="ZA33" s="194"/>
      <c r="ZB33" s="194"/>
      <c r="ZC33" s="194"/>
      <c r="ZD33" s="194"/>
      <c r="ZE33" s="194"/>
      <c r="ZF33" s="194"/>
      <c r="ZG33" s="194"/>
      <c r="ZH33" s="194"/>
      <c r="ZI33" s="194"/>
      <c r="ZJ33" s="194"/>
      <c r="ZK33" s="194"/>
      <c r="ZL33" s="194"/>
      <c r="ZM33" s="194"/>
      <c r="ZN33" s="194"/>
      <c r="ZO33" s="194"/>
      <c r="ZP33" s="194"/>
      <c r="ZQ33" s="194"/>
      <c r="ZR33" s="194"/>
      <c r="ZS33" s="194"/>
      <c r="ZT33" s="194"/>
      <c r="ZU33" s="194"/>
      <c r="ZV33" s="194"/>
      <c r="ZW33" s="194"/>
      <c r="ZX33" s="194"/>
      <c r="ZY33" s="194"/>
      <c r="ZZ33" s="194"/>
      <c r="AAA33" s="194"/>
      <c r="AAB33" s="194"/>
      <c r="AAC33" s="194"/>
      <c r="AAD33" s="194"/>
      <c r="AAE33" s="194"/>
      <c r="AAF33" s="194"/>
      <c r="AAG33" s="194"/>
      <c r="AAH33" s="194"/>
      <c r="AAI33" s="194"/>
      <c r="AAJ33" s="194"/>
      <c r="AAK33" s="194"/>
      <c r="AAL33" s="194"/>
      <c r="AAM33" s="194"/>
      <c r="AAN33" s="194"/>
      <c r="AAO33" s="194"/>
      <c r="AAP33" s="194"/>
      <c r="AAQ33" s="194"/>
      <c r="AAR33" s="194"/>
      <c r="AAS33" s="194"/>
      <c r="AAT33" s="194"/>
      <c r="AAU33" s="194"/>
      <c r="AAV33" s="194"/>
      <c r="AAW33" s="194"/>
      <c r="AAX33" s="194"/>
      <c r="AAY33" s="194"/>
      <c r="AAZ33" s="194"/>
      <c r="ABA33" s="194"/>
      <c r="ABB33" s="194"/>
      <c r="ABC33" s="194"/>
      <c r="ABD33" s="194"/>
      <c r="ABE33" s="194"/>
      <c r="ABF33" s="194"/>
      <c r="ABG33" s="194"/>
      <c r="ABH33" s="194"/>
      <c r="ABI33" s="194"/>
      <c r="ABJ33" s="194"/>
      <c r="ABK33" s="194"/>
      <c r="ABL33" s="194"/>
      <c r="ABM33" s="194"/>
      <c r="ABN33" s="194"/>
      <c r="ABO33" s="194"/>
      <c r="ABP33" s="194"/>
      <c r="ABQ33" s="194"/>
      <c r="ABR33" s="194"/>
      <c r="ABS33" s="194"/>
      <c r="ABT33" s="194"/>
      <c r="ABU33" s="194"/>
      <c r="ABV33" s="194"/>
      <c r="ABW33" s="194"/>
      <c r="ABX33" s="194"/>
      <c r="ABY33" s="194"/>
      <c r="ABZ33" s="194"/>
      <c r="ACA33" s="194"/>
      <c r="ACB33" s="194"/>
      <c r="ACC33" s="194"/>
      <c r="ACD33" s="194"/>
      <c r="ACE33" s="194"/>
      <c r="ACF33" s="194"/>
      <c r="ACG33" s="194"/>
      <c r="ACH33" s="194"/>
      <c r="ACI33" s="194"/>
      <c r="ACJ33" s="194"/>
      <c r="ACK33" s="194"/>
      <c r="ACL33" s="194"/>
      <c r="ACM33" s="194"/>
      <c r="ACN33" s="194"/>
      <c r="ACO33" s="194"/>
      <c r="ACP33" s="194"/>
      <c r="ACQ33" s="194"/>
      <c r="ACR33" s="194"/>
      <c r="ACS33" s="194"/>
      <c r="ACT33" s="194"/>
      <c r="ACU33" s="194"/>
      <c r="ACV33" s="194"/>
      <c r="ACW33" s="194"/>
      <c r="ACX33" s="194"/>
      <c r="ACY33" s="194"/>
      <c r="ACZ33" s="194"/>
      <c r="ADA33" s="194"/>
      <c r="ADB33" s="194"/>
      <c r="ADC33" s="194"/>
      <c r="ADD33" s="194"/>
      <c r="ADE33" s="194"/>
      <c r="ADF33" s="194"/>
      <c r="ADG33" s="194"/>
      <c r="ADH33" s="194"/>
      <c r="ADI33" s="194"/>
      <c r="ADJ33" s="194"/>
      <c r="ADK33" s="194"/>
      <c r="ADL33" s="194"/>
      <c r="ADM33" s="194"/>
      <c r="ADN33" s="194"/>
      <c r="ADO33" s="194"/>
      <c r="ADP33" s="194"/>
      <c r="ADQ33" s="194"/>
      <c r="ADR33" s="194"/>
      <c r="ADS33" s="194"/>
      <c r="ADT33" s="194"/>
      <c r="ADU33" s="194"/>
      <c r="ADV33" s="194"/>
      <c r="ADW33" s="194"/>
      <c r="ADX33" s="194"/>
      <c r="ADY33" s="194"/>
      <c r="ADZ33" s="194"/>
      <c r="AEA33" s="194"/>
      <c r="AEB33" s="194"/>
      <c r="AEC33" s="194"/>
      <c r="AED33" s="194"/>
      <c r="AEE33" s="194"/>
      <c r="AEF33" s="194"/>
      <c r="AEG33" s="194"/>
      <c r="AEH33" s="194"/>
      <c r="AEI33" s="194"/>
      <c r="AEJ33" s="194"/>
      <c r="AEK33" s="194"/>
      <c r="AEL33" s="194"/>
      <c r="AEM33" s="194"/>
      <c r="AEN33" s="194"/>
      <c r="AEO33" s="194"/>
      <c r="AEP33" s="194"/>
      <c r="AEQ33" s="194"/>
      <c r="AER33" s="194"/>
      <c r="AES33" s="194"/>
      <c r="AET33" s="194"/>
      <c r="AEU33" s="194"/>
      <c r="AEV33" s="194"/>
      <c r="AEW33" s="194"/>
      <c r="AEX33" s="194"/>
      <c r="AEY33" s="194"/>
      <c r="AEZ33" s="194"/>
      <c r="AFA33" s="194"/>
      <c r="AFB33" s="194"/>
      <c r="AFC33" s="194"/>
      <c r="AFD33" s="194"/>
      <c r="AFE33" s="194"/>
      <c r="AFF33" s="194"/>
      <c r="AFG33" s="194"/>
      <c r="AFH33" s="194"/>
      <c r="AFI33" s="194"/>
      <c r="AFJ33" s="194"/>
      <c r="AFK33" s="194"/>
      <c r="AFL33" s="194"/>
      <c r="AFM33" s="194"/>
      <c r="AFN33" s="194"/>
      <c r="AFO33" s="194"/>
      <c r="AFP33" s="194"/>
      <c r="AFQ33" s="194"/>
      <c r="AFR33" s="194"/>
      <c r="AFS33" s="194"/>
      <c r="AFT33" s="194"/>
      <c r="AFU33" s="194"/>
      <c r="AFV33" s="194"/>
      <c r="AFW33" s="194"/>
      <c r="AFX33" s="194"/>
      <c r="AFY33" s="194"/>
      <c r="AFZ33" s="194"/>
      <c r="AGA33" s="194"/>
      <c r="AGB33" s="194"/>
      <c r="AGC33" s="194"/>
      <c r="AGD33" s="194"/>
      <c r="AGE33" s="194"/>
      <c r="AGF33" s="194"/>
      <c r="AGG33" s="194"/>
      <c r="AGH33" s="194"/>
      <c r="AGI33" s="194"/>
      <c r="AGJ33" s="194"/>
      <c r="AGK33" s="194"/>
      <c r="AGL33" s="194"/>
      <c r="AGM33" s="194"/>
      <c r="AGN33" s="194"/>
      <c r="AGO33" s="194"/>
      <c r="AGP33" s="194"/>
      <c r="AGQ33" s="194"/>
      <c r="AGR33" s="194"/>
      <c r="AGS33" s="194"/>
      <c r="AGT33" s="194"/>
      <c r="AGU33" s="194"/>
      <c r="AGV33" s="194"/>
      <c r="AGW33" s="194"/>
      <c r="AGX33" s="194"/>
      <c r="AGY33" s="194"/>
      <c r="AGZ33" s="194"/>
      <c r="AHA33" s="194"/>
      <c r="AHB33" s="194"/>
      <c r="AHC33" s="194"/>
      <c r="AHD33" s="194"/>
      <c r="AHE33" s="194"/>
      <c r="AHF33" s="194"/>
      <c r="AHG33" s="194"/>
      <c r="AHH33" s="194"/>
      <c r="AHI33" s="194"/>
      <c r="AHJ33" s="194"/>
      <c r="AHK33" s="194"/>
      <c r="AHL33" s="194"/>
      <c r="AHM33" s="194"/>
      <c r="AHN33" s="194"/>
      <c r="AHO33" s="194"/>
      <c r="AHP33" s="194"/>
      <c r="AHQ33" s="194"/>
      <c r="AHR33" s="194"/>
      <c r="AHS33" s="194"/>
      <c r="AHT33" s="194"/>
      <c r="AHU33" s="194"/>
      <c r="AHV33" s="194"/>
      <c r="AHW33" s="194"/>
      <c r="AHX33" s="194"/>
      <c r="AHY33" s="194"/>
      <c r="AHZ33" s="194"/>
      <c r="AIA33" s="194"/>
      <c r="AIB33" s="194"/>
      <c r="AIC33" s="194"/>
      <c r="AID33" s="194"/>
      <c r="AIE33" s="194"/>
      <c r="AIF33" s="194"/>
      <c r="AIG33" s="194"/>
      <c r="AIH33" s="194"/>
      <c r="AII33" s="194"/>
      <c r="AIJ33" s="194"/>
      <c r="AIK33" s="194"/>
      <c r="AIL33" s="194"/>
      <c r="AIM33" s="194"/>
      <c r="AIN33" s="194"/>
      <c r="AIO33" s="194"/>
      <c r="AIP33" s="194"/>
      <c r="AIQ33" s="194"/>
      <c r="AIR33" s="194"/>
      <c r="AIS33" s="194"/>
      <c r="AIT33" s="194"/>
      <c r="AIU33" s="194"/>
      <c r="AIV33" s="194"/>
      <c r="AIW33" s="194"/>
      <c r="AIX33" s="194"/>
      <c r="AIY33" s="194"/>
      <c r="AIZ33" s="194"/>
      <c r="AJA33" s="194"/>
      <c r="AJB33" s="194"/>
      <c r="AJC33" s="194"/>
      <c r="AJD33" s="194"/>
      <c r="AJE33" s="194"/>
      <c r="AJF33" s="194"/>
      <c r="AJG33" s="194"/>
      <c r="AJH33" s="194"/>
      <c r="AJI33" s="194"/>
      <c r="AJJ33" s="194"/>
      <c r="AJK33" s="194"/>
      <c r="AJL33" s="194"/>
      <c r="AJM33" s="194"/>
      <c r="AJN33" s="194"/>
      <c r="AJO33" s="194"/>
      <c r="AJP33" s="194"/>
      <c r="AJQ33" s="194"/>
      <c r="AJR33" s="194"/>
      <c r="AJS33" s="194"/>
      <c r="AJT33" s="194"/>
      <c r="AJU33" s="194"/>
      <c r="AJV33" s="194"/>
      <c r="AJW33" s="194"/>
      <c r="AJX33" s="194"/>
      <c r="AJY33" s="194"/>
      <c r="AJZ33" s="194"/>
      <c r="AKA33" s="194"/>
      <c r="AKB33" s="194"/>
      <c r="AKC33" s="194"/>
      <c r="AKD33" s="194"/>
      <c r="AKE33" s="194"/>
      <c r="AKF33" s="194"/>
      <c r="AKG33" s="194"/>
      <c r="AKH33" s="194"/>
      <c r="AKI33" s="194"/>
      <c r="AKJ33" s="194"/>
      <c r="AKK33" s="194"/>
      <c r="AKL33" s="194"/>
      <c r="AKM33" s="194"/>
      <c r="AKN33" s="194"/>
      <c r="AKO33" s="194"/>
      <c r="AKP33" s="194"/>
      <c r="AKQ33" s="194"/>
      <c r="AKR33" s="194"/>
      <c r="AKS33" s="194"/>
      <c r="AKT33" s="194"/>
      <c r="AKU33" s="194"/>
      <c r="AKV33" s="194"/>
      <c r="AKW33" s="194"/>
      <c r="AKX33" s="194"/>
      <c r="AKY33" s="194"/>
      <c r="AKZ33" s="194"/>
      <c r="ALA33" s="194"/>
      <c r="ALB33" s="194"/>
      <c r="ALC33" s="194"/>
      <c r="ALD33" s="194"/>
      <c r="ALE33" s="194"/>
      <c r="ALF33" s="194"/>
      <c r="ALG33" s="194"/>
      <c r="ALH33" s="194"/>
      <c r="ALI33" s="194"/>
      <c r="ALJ33" s="194"/>
      <c r="ALK33" s="194"/>
      <c r="ALL33" s="194"/>
      <c r="ALM33" s="194"/>
      <c r="ALN33" s="194"/>
      <c r="ALO33" s="194"/>
      <c r="ALP33" s="194"/>
      <c r="ALQ33" s="194"/>
      <c r="ALR33" s="194"/>
      <c r="ALS33" s="194"/>
      <c r="ALT33" s="194"/>
      <c r="ALU33" s="194"/>
      <c r="ALV33" s="194"/>
      <c r="ALW33" s="194"/>
      <c r="ALX33" s="194"/>
      <c r="ALY33" s="194"/>
      <c r="ALZ33" s="194"/>
      <c r="AMA33" s="194"/>
      <c r="AMB33" s="194"/>
      <c r="AMC33" s="194"/>
      <c r="AMD33" s="194"/>
      <c r="AME33" s="194"/>
    </row>
    <row r="34" spans="1:1019" s="195" customFormat="1" ht="18.75">
      <c r="A34" s="477" t="s">
        <v>522</v>
      </c>
      <c r="B34" s="477"/>
      <c r="C34" s="206"/>
      <c r="D34" s="208"/>
      <c r="E34" s="196"/>
      <c r="F34" s="194"/>
      <c r="G34" s="349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  <c r="IW34" s="194"/>
      <c r="IX34" s="194"/>
      <c r="IY34" s="194"/>
      <c r="IZ34" s="194"/>
      <c r="JA34" s="194"/>
      <c r="JB34" s="194"/>
      <c r="JC34" s="194"/>
      <c r="JD34" s="194"/>
      <c r="JE34" s="194"/>
      <c r="JF34" s="194"/>
      <c r="JG34" s="194"/>
      <c r="JH34" s="194"/>
      <c r="JI34" s="194"/>
      <c r="JJ34" s="194"/>
      <c r="JK34" s="194"/>
      <c r="JL34" s="194"/>
      <c r="JM34" s="194"/>
      <c r="JN34" s="194"/>
      <c r="JO34" s="194"/>
      <c r="JP34" s="194"/>
      <c r="JQ34" s="194"/>
      <c r="JR34" s="194"/>
      <c r="JS34" s="194"/>
      <c r="JT34" s="194"/>
      <c r="JU34" s="194"/>
      <c r="JV34" s="194"/>
      <c r="JW34" s="194"/>
      <c r="JX34" s="194"/>
      <c r="JY34" s="194"/>
      <c r="JZ34" s="194"/>
      <c r="KA34" s="194"/>
      <c r="KB34" s="194"/>
      <c r="KC34" s="194"/>
      <c r="KD34" s="194"/>
      <c r="KE34" s="194"/>
      <c r="KF34" s="194"/>
      <c r="KG34" s="194"/>
      <c r="KH34" s="194"/>
      <c r="KI34" s="194"/>
      <c r="KJ34" s="194"/>
      <c r="KK34" s="194"/>
      <c r="KL34" s="194"/>
      <c r="KM34" s="194"/>
      <c r="KN34" s="194"/>
      <c r="KO34" s="194"/>
      <c r="KP34" s="194"/>
      <c r="KQ34" s="194"/>
      <c r="KR34" s="194"/>
      <c r="KS34" s="194"/>
      <c r="KT34" s="194"/>
      <c r="KU34" s="194"/>
      <c r="KV34" s="194"/>
      <c r="KW34" s="194"/>
      <c r="KX34" s="194"/>
      <c r="KY34" s="194"/>
      <c r="KZ34" s="194"/>
      <c r="LA34" s="194"/>
      <c r="LB34" s="194"/>
      <c r="LC34" s="194"/>
      <c r="LD34" s="194"/>
      <c r="LE34" s="194"/>
      <c r="LF34" s="194"/>
      <c r="LG34" s="194"/>
      <c r="LH34" s="194"/>
      <c r="LI34" s="194"/>
      <c r="LJ34" s="194"/>
      <c r="LK34" s="194"/>
      <c r="LL34" s="194"/>
      <c r="LM34" s="194"/>
      <c r="LN34" s="194"/>
      <c r="LO34" s="194"/>
      <c r="LP34" s="194"/>
      <c r="LQ34" s="194"/>
      <c r="LR34" s="194"/>
      <c r="LS34" s="194"/>
      <c r="LT34" s="194"/>
      <c r="LU34" s="194"/>
      <c r="LV34" s="194"/>
      <c r="LW34" s="194"/>
      <c r="LX34" s="194"/>
      <c r="LY34" s="194"/>
      <c r="LZ34" s="194"/>
      <c r="MA34" s="194"/>
      <c r="MB34" s="194"/>
      <c r="MC34" s="194"/>
      <c r="MD34" s="194"/>
      <c r="ME34" s="194"/>
      <c r="MF34" s="194"/>
      <c r="MG34" s="194"/>
      <c r="MH34" s="194"/>
      <c r="MI34" s="194"/>
      <c r="MJ34" s="194"/>
      <c r="MK34" s="194"/>
      <c r="ML34" s="194"/>
      <c r="MM34" s="194"/>
      <c r="MN34" s="194"/>
      <c r="MO34" s="194"/>
      <c r="MP34" s="194"/>
      <c r="MQ34" s="194"/>
      <c r="MR34" s="194"/>
      <c r="MS34" s="194"/>
      <c r="MT34" s="194"/>
      <c r="MU34" s="194"/>
      <c r="MV34" s="194"/>
      <c r="MW34" s="194"/>
      <c r="MX34" s="194"/>
      <c r="MY34" s="194"/>
      <c r="MZ34" s="194"/>
      <c r="NA34" s="194"/>
      <c r="NB34" s="194"/>
      <c r="NC34" s="194"/>
      <c r="ND34" s="194"/>
      <c r="NE34" s="194"/>
      <c r="NF34" s="194"/>
      <c r="NG34" s="194"/>
      <c r="NH34" s="194"/>
      <c r="NI34" s="194"/>
      <c r="NJ34" s="194"/>
      <c r="NK34" s="194"/>
      <c r="NL34" s="194"/>
      <c r="NM34" s="194"/>
      <c r="NN34" s="194"/>
      <c r="NO34" s="194"/>
      <c r="NP34" s="194"/>
      <c r="NQ34" s="194"/>
      <c r="NR34" s="194"/>
      <c r="NS34" s="194"/>
      <c r="NT34" s="194"/>
      <c r="NU34" s="194"/>
      <c r="NV34" s="194"/>
      <c r="NW34" s="194"/>
      <c r="NX34" s="194"/>
      <c r="NY34" s="194"/>
      <c r="NZ34" s="194"/>
      <c r="OA34" s="194"/>
      <c r="OB34" s="194"/>
      <c r="OC34" s="194"/>
      <c r="OD34" s="194"/>
      <c r="OE34" s="194"/>
      <c r="OF34" s="194"/>
      <c r="OG34" s="194"/>
      <c r="OH34" s="194"/>
      <c r="OI34" s="194"/>
      <c r="OJ34" s="194"/>
      <c r="OK34" s="194"/>
      <c r="OL34" s="194"/>
      <c r="OM34" s="194"/>
      <c r="ON34" s="194"/>
      <c r="OO34" s="194"/>
      <c r="OP34" s="194"/>
      <c r="OQ34" s="194"/>
      <c r="OR34" s="194"/>
      <c r="OS34" s="194"/>
      <c r="OT34" s="194"/>
      <c r="OU34" s="194"/>
      <c r="OV34" s="194"/>
      <c r="OW34" s="194"/>
      <c r="OX34" s="194"/>
      <c r="OY34" s="194"/>
      <c r="OZ34" s="194"/>
      <c r="PA34" s="194"/>
      <c r="PB34" s="194"/>
      <c r="PC34" s="194"/>
      <c r="PD34" s="194"/>
      <c r="PE34" s="194"/>
      <c r="PF34" s="194"/>
      <c r="PG34" s="194"/>
      <c r="PH34" s="194"/>
      <c r="PI34" s="194"/>
      <c r="PJ34" s="194"/>
      <c r="PK34" s="194"/>
      <c r="PL34" s="194"/>
      <c r="PM34" s="194"/>
      <c r="PN34" s="194"/>
      <c r="PO34" s="194"/>
      <c r="PP34" s="194"/>
      <c r="PQ34" s="194"/>
      <c r="PR34" s="194"/>
      <c r="PS34" s="194"/>
      <c r="PT34" s="194"/>
      <c r="PU34" s="194"/>
      <c r="PV34" s="194"/>
      <c r="PW34" s="194"/>
      <c r="PX34" s="194"/>
      <c r="PY34" s="194"/>
      <c r="PZ34" s="194"/>
      <c r="QA34" s="194"/>
      <c r="QB34" s="194"/>
      <c r="QC34" s="194"/>
      <c r="QD34" s="194"/>
      <c r="QE34" s="194"/>
      <c r="QF34" s="194"/>
      <c r="QG34" s="194"/>
      <c r="QH34" s="194"/>
      <c r="QI34" s="194"/>
      <c r="QJ34" s="194"/>
      <c r="QK34" s="194"/>
      <c r="QL34" s="194"/>
      <c r="QM34" s="194"/>
      <c r="QN34" s="194"/>
      <c r="QO34" s="194"/>
      <c r="QP34" s="194"/>
      <c r="QQ34" s="194"/>
      <c r="QR34" s="194"/>
      <c r="QS34" s="194"/>
      <c r="QT34" s="194"/>
      <c r="QU34" s="194"/>
      <c r="QV34" s="194"/>
      <c r="QW34" s="194"/>
      <c r="QX34" s="194"/>
      <c r="QY34" s="194"/>
      <c r="QZ34" s="194"/>
      <c r="RA34" s="194"/>
      <c r="RB34" s="194"/>
      <c r="RC34" s="194"/>
      <c r="RD34" s="194"/>
      <c r="RE34" s="194"/>
      <c r="RF34" s="194"/>
      <c r="RG34" s="194"/>
      <c r="RH34" s="194"/>
      <c r="RI34" s="194"/>
      <c r="RJ34" s="194"/>
      <c r="RK34" s="194"/>
      <c r="RL34" s="194"/>
      <c r="RM34" s="194"/>
      <c r="RN34" s="194"/>
      <c r="RO34" s="194"/>
      <c r="RP34" s="194"/>
      <c r="RQ34" s="194"/>
      <c r="RR34" s="194"/>
      <c r="RS34" s="194"/>
      <c r="RT34" s="194"/>
      <c r="RU34" s="194"/>
      <c r="RV34" s="194"/>
      <c r="RW34" s="194"/>
      <c r="RX34" s="194"/>
      <c r="RY34" s="194"/>
      <c r="RZ34" s="194"/>
      <c r="SA34" s="194"/>
      <c r="SB34" s="194"/>
      <c r="SC34" s="194"/>
      <c r="SD34" s="194"/>
      <c r="SE34" s="194"/>
      <c r="SF34" s="194"/>
      <c r="SG34" s="194"/>
      <c r="SH34" s="194"/>
      <c r="SI34" s="194"/>
      <c r="SJ34" s="194"/>
      <c r="SK34" s="194"/>
      <c r="SL34" s="194"/>
      <c r="SM34" s="194"/>
      <c r="SN34" s="194"/>
      <c r="SO34" s="194"/>
      <c r="SP34" s="194"/>
      <c r="SQ34" s="194"/>
      <c r="SR34" s="194"/>
      <c r="SS34" s="194"/>
      <c r="ST34" s="194"/>
      <c r="SU34" s="194"/>
      <c r="SV34" s="194"/>
      <c r="SW34" s="194"/>
      <c r="SX34" s="194"/>
      <c r="SY34" s="194"/>
      <c r="SZ34" s="194"/>
      <c r="TA34" s="194"/>
      <c r="TB34" s="194"/>
      <c r="TC34" s="194"/>
      <c r="TD34" s="194"/>
      <c r="TE34" s="194"/>
      <c r="TF34" s="194"/>
      <c r="TG34" s="194"/>
      <c r="TH34" s="194"/>
      <c r="TI34" s="194"/>
      <c r="TJ34" s="194"/>
      <c r="TK34" s="194"/>
      <c r="TL34" s="194"/>
      <c r="TM34" s="194"/>
      <c r="TN34" s="194"/>
      <c r="TO34" s="194"/>
      <c r="TP34" s="194"/>
      <c r="TQ34" s="194"/>
      <c r="TR34" s="194"/>
      <c r="TS34" s="194"/>
      <c r="TT34" s="194"/>
      <c r="TU34" s="194"/>
      <c r="TV34" s="194"/>
      <c r="TW34" s="194"/>
      <c r="TX34" s="194"/>
      <c r="TY34" s="194"/>
      <c r="TZ34" s="194"/>
      <c r="UA34" s="194"/>
      <c r="UB34" s="194"/>
      <c r="UC34" s="194"/>
      <c r="UD34" s="194"/>
      <c r="UE34" s="194"/>
      <c r="UF34" s="194"/>
      <c r="UG34" s="194"/>
      <c r="UH34" s="194"/>
      <c r="UI34" s="194"/>
      <c r="UJ34" s="194"/>
      <c r="UK34" s="194"/>
      <c r="UL34" s="194"/>
      <c r="UM34" s="194"/>
      <c r="UN34" s="194"/>
      <c r="UO34" s="194"/>
      <c r="UP34" s="194"/>
      <c r="UQ34" s="194"/>
      <c r="UR34" s="194"/>
      <c r="US34" s="194"/>
      <c r="UT34" s="194"/>
      <c r="UU34" s="194"/>
      <c r="UV34" s="194"/>
      <c r="UW34" s="194"/>
      <c r="UX34" s="194"/>
      <c r="UY34" s="194"/>
      <c r="UZ34" s="194"/>
      <c r="VA34" s="194"/>
      <c r="VB34" s="194"/>
      <c r="VC34" s="194"/>
      <c r="VD34" s="194"/>
      <c r="VE34" s="194"/>
      <c r="VF34" s="194"/>
      <c r="VG34" s="194"/>
      <c r="VH34" s="194"/>
      <c r="VI34" s="194"/>
      <c r="VJ34" s="194"/>
      <c r="VK34" s="194"/>
      <c r="VL34" s="194"/>
      <c r="VM34" s="194"/>
      <c r="VN34" s="194"/>
      <c r="VO34" s="194"/>
      <c r="VP34" s="194"/>
      <c r="VQ34" s="194"/>
      <c r="VR34" s="194"/>
      <c r="VS34" s="194"/>
      <c r="VT34" s="194"/>
      <c r="VU34" s="194"/>
      <c r="VV34" s="194"/>
      <c r="VW34" s="194"/>
      <c r="VX34" s="194"/>
      <c r="VY34" s="194"/>
      <c r="VZ34" s="194"/>
      <c r="WA34" s="194"/>
      <c r="WB34" s="194"/>
      <c r="WC34" s="194"/>
      <c r="WD34" s="194"/>
      <c r="WE34" s="194"/>
      <c r="WF34" s="194"/>
      <c r="WG34" s="194"/>
      <c r="WH34" s="194"/>
      <c r="WI34" s="194"/>
      <c r="WJ34" s="194"/>
      <c r="WK34" s="194"/>
      <c r="WL34" s="194"/>
      <c r="WM34" s="194"/>
      <c r="WN34" s="194"/>
      <c r="WO34" s="194"/>
      <c r="WP34" s="194"/>
      <c r="WQ34" s="194"/>
      <c r="WR34" s="194"/>
      <c r="WS34" s="194"/>
      <c r="WT34" s="194"/>
      <c r="WU34" s="194"/>
      <c r="WV34" s="194"/>
      <c r="WW34" s="194"/>
      <c r="WX34" s="194"/>
      <c r="WY34" s="194"/>
      <c r="WZ34" s="194"/>
      <c r="XA34" s="194"/>
      <c r="XB34" s="194"/>
      <c r="XC34" s="194"/>
      <c r="XD34" s="194"/>
      <c r="XE34" s="194"/>
      <c r="XF34" s="194"/>
      <c r="XG34" s="194"/>
      <c r="XH34" s="194"/>
      <c r="XI34" s="194"/>
      <c r="XJ34" s="194"/>
      <c r="XK34" s="194"/>
      <c r="XL34" s="194"/>
      <c r="XM34" s="194"/>
      <c r="XN34" s="194"/>
      <c r="XO34" s="194"/>
      <c r="XP34" s="194"/>
      <c r="XQ34" s="194"/>
      <c r="XR34" s="194"/>
      <c r="XS34" s="194"/>
      <c r="XT34" s="194"/>
      <c r="XU34" s="194"/>
      <c r="XV34" s="194"/>
      <c r="XW34" s="194"/>
      <c r="XX34" s="194"/>
      <c r="XY34" s="194"/>
      <c r="XZ34" s="194"/>
      <c r="YA34" s="194"/>
      <c r="YB34" s="194"/>
      <c r="YC34" s="194"/>
      <c r="YD34" s="194"/>
      <c r="YE34" s="194"/>
      <c r="YF34" s="194"/>
      <c r="YG34" s="194"/>
      <c r="YH34" s="194"/>
      <c r="YI34" s="194"/>
      <c r="YJ34" s="194"/>
      <c r="YK34" s="194"/>
      <c r="YL34" s="194"/>
      <c r="YM34" s="194"/>
      <c r="YN34" s="194"/>
      <c r="YO34" s="194"/>
      <c r="YP34" s="194"/>
      <c r="YQ34" s="194"/>
      <c r="YR34" s="194"/>
      <c r="YS34" s="194"/>
      <c r="YT34" s="194"/>
      <c r="YU34" s="194"/>
      <c r="YV34" s="194"/>
      <c r="YW34" s="194"/>
      <c r="YX34" s="194"/>
      <c r="YY34" s="194"/>
      <c r="YZ34" s="194"/>
      <c r="ZA34" s="194"/>
      <c r="ZB34" s="194"/>
      <c r="ZC34" s="194"/>
      <c r="ZD34" s="194"/>
      <c r="ZE34" s="194"/>
      <c r="ZF34" s="194"/>
      <c r="ZG34" s="194"/>
      <c r="ZH34" s="194"/>
      <c r="ZI34" s="194"/>
      <c r="ZJ34" s="194"/>
      <c r="ZK34" s="194"/>
      <c r="ZL34" s="194"/>
      <c r="ZM34" s="194"/>
      <c r="ZN34" s="194"/>
      <c r="ZO34" s="194"/>
      <c r="ZP34" s="194"/>
      <c r="ZQ34" s="194"/>
      <c r="ZR34" s="194"/>
      <c r="ZS34" s="194"/>
      <c r="ZT34" s="194"/>
      <c r="ZU34" s="194"/>
      <c r="ZV34" s="194"/>
      <c r="ZW34" s="194"/>
      <c r="ZX34" s="194"/>
      <c r="ZY34" s="194"/>
      <c r="ZZ34" s="194"/>
      <c r="AAA34" s="194"/>
      <c r="AAB34" s="194"/>
      <c r="AAC34" s="194"/>
      <c r="AAD34" s="194"/>
      <c r="AAE34" s="194"/>
      <c r="AAF34" s="194"/>
      <c r="AAG34" s="194"/>
      <c r="AAH34" s="194"/>
      <c r="AAI34" s="194"/>
      <c r="AAJ34" s="194"/>
      <c r="AAK34" s="194"/>
      <c r="AAL34" s="194"/>
      <c r="AAM34" s="194"/>
      <c r="AAN34" s="194"/>
      <c r="AAO34" s="194"/>
      <c r="AAP34" s="194"/>
      <c r="AAQ34" s="194"/>
      <c r="AAR34" s="194"/>
      <c r="AAS34" s="194"/>
      <c r="AAT34" s="194"/>
      <c r="AAU34" s="194"/>
      <c r="AAV34" s="194"/>
      <c r="AAW34" s="194"/>
      <c r="AAX34" s="194"/>
      <c r="AAY34" s="194"/>
      <c r="AAZ34" s="194"/>
      <c r="ABA34" s="194"/>
      <c r="ABB34" s="194"/>
      <c r="ABC34" s="194"/>
      <c r="ABD34" s="194"/>
      <c r="ABE34" s="194"/>
      <c r="ABF34" s="194"/>
      <c r="ABG34" s="194"/>
      <c r="ABH34" s="194"/>
      <c r="ABI34" s="194"/>
      <c r="ABJ34" s="194"/>
      <c r="ABK34" s="194"/>
      <c r="ABL34" s="194"/>
      <c r="ABM34" s="194"/>
      <c r="ABN34" s="194"/>
      <c r="ABO34" s="194"/>
      <c r="ABP34" s="194"/>
      <c r="ABQ34" s="194"/>
      <c r="ABR34" s="194"/>
      <c r="ABS34" s="194"/>
      <c r="ABT34" s="194"/>
      <c r="ABU34" s="194"/>
      <c r="ABV34" s="194"/>
      <c r="ABW34" s="194"/>
      <c r="ABX34" s="194"/>
      <c r="ABY34" s="194"/>
      <c r="ABZ34" s="194"/>
      <c r="ACA34" s="194"/>
      <c r="ACB34" s="194"/>
      <c r="ACC34" s="194"/>
      <c r="ACD34" s="194"/>
      <c r="ACE34" s="194"/>
      <c r="ACF34" s="194"/>
      <c r="ACG34" s="194"/>
      <c r="ACH34" s="194"/>
      <c r="ACI34" s="194"/>
      <c r="ACJ34" s="194"/>
      <c r="ACK34" s="194"/>
      <c r="ACL34" s="194"/>
      <c r="ACM34" s="194"/>
      <c r="ACN34" s="194"/>
      <c r="ACO34" s="194"/>
      <c r="ACP34" s="194"/>
      <c r="ACQ34" s="194"/>
      <c r="ACR34" s="194"/>
      <c r="ACS34" s="194"/>
      <c r="ACT34" s="194"/>
      <c r="ACU34" s="194"/>
      <c r="ACV34" s="194"/>
      <c r="ACW34" s="194"/>
      <c r="ACX34" s="194"/>
      <c r="ACY34" s="194"/>
      <c r="ACZ34" s="194"/>
      <c r="ADA34" s="194"/>
      <c r="ADB34" s="194"/>
      <c r="ADC34" s="194"/>
      <c r="ADD34" s="194"/>
      <c r="ADE34" s="194"/>
      <c r="ADF34" s="194"/>
      <c r="ADG34" s="194"/>
      <c r="ADH34" s="194"/>
      <c r="ADI34" s="194"/>
      <c r="ADJ34" s="194"/>
      <c r="ADK34" s="194"/>
      <c r="ADL34" s="194"/>
      <c r="ADM34" s="194"/>
      <c r="ADN34" s="194"/>
      <c r="ADO34" s="194"/>
      <c r="ADP34" s="194"/>
      <c r="ADQ34" s="194"/>
      <c r="ADR34" s="194"/>
      <c r="ADS34" s="194"/>
      <c r="ADT34" s="194"/>
      <c r="ADU34" s="194"/>
      <c r="ADV34" s="194"/>
      <c r="ADW34" s="194"/>
      <c r="ADX34" s="194"/>
      <c r="ADY34" s="194"/>
      <c r="ADZ34" s="194"/>
      <c r="AEA34" s="194"/>
      <c r="AEB34" s="194"/>
      <c r="AEC34" s="194"/>
      <c r="AED34" s="194"/>
      <c r="AEE34" s="194"/>
      <c r="AEF34" s="194"/>
      <c r="AEG34" s="194"/>
      <c r="AEH34" s="194"/>
      <c r="AEI34" s="194"/>
      <c r="AEJ34" s="194"/>
      <c r="AEK34" s="194"/>
      <c r="AEL34" s="194"/>
      <c r="AEM34" s="194"/>
      <c r="AEN34" s="194"/>
      <c r="AEO34" s="194"/>
      <c r="AEP34" s="194"/>
      <c r="AEQ34" s="194"/>
      <c r="AER34" s="194"/>
      <c r="AES34" s="194"/>
      <c r="AET34" s="194"/>
      <c r="AEU34" s="194"/>
      <c r="AEV34" s="194"/>
      <c r="AEW34" s="194"/>
      <c r="AEX34" s="194"/>
      <c r="AEY34" s="194"/>
      <c r="AEZ34" s="194"/>
      <c r="AFA34" s="194"/>
      <c r="AFB34" s="194"/>
      <c r="AFC34" s="194"/>
      <c r="AFD34" s="194"/>
      <c r="AFE34" s="194"/>
      <c r="AFF34" s="194"/>
      <c r="AFG34" s="194"/>
      <c r="AFH34" s="194"/>
      <c r="AFI34" s="194"/>
      <c r="AFJ34" s="194"/>
      <c r="AFK34" s="194"/>
      <c r="AFL34" s="194"/>
      <c r="AFM34" s="194"/>
      <c r="AFN34" s="194"/>
      <c r="AFO34" s="194"/>
      <c r="AFP34" s="194"/>
      <c r="AFQ34" s="194"/>
      <c r="AFR34" s="194"/>
      <c r="AFS34" s="194"/>
      <c r="AFT34" s="194"/>
      <c r="AFU34" s="194"/>
      <c r="AFV34" s="194"/>
      <c r="AFW34" s="194"/>
      <c r="AFX34" s="194"/>
      <c r="AFY34" s="194"/>
      <c r="AFZ34" s="194"/>
      <c r="AGA34" s="194"/>
      <c r="AGB34" s="194"/>
      <c r="AGC34" s="194"/>
      <c r="AGD34" s="194"/>
      <c r="AGE34" s="194"/>
      <c r="AGF34" s="194"/>
      <c r="AGG34" s="194"/>
      <c r="AGH34" s="194"/>
      <c r="AGI34" s="194"/>
      <c r="AGJ34" s="194"/>
      <c r="AGK34" s="194"/>
      <c r="AGL34" s="194"/>
      <c r="AGM34" s="194"/>
      <c r="AGN34" s="194"/>
      <c r="AGO34" s="194"/>
      <c r="AGP34" s="194"/>
      <c r="AGQ34" s="194"/>
      <c r="AGR34" s="194"/>
      <c r="AGS34" s="194"/>
      <c r="AGT34" s="194"/>
      <c r="AGU34" s="194"/>
      <c r="AGV34" s="194"/>
      <c r="AGW34" s="194"/>
      <c r="AGX34" s="194"/>
      <c r="AGY34" s="194"/>
      <c r="AGZ34" s="194"/>
      <c r="AHA34" s="194"/>
      <c r="AHB34" s="194"/>
      <c r="AHC34" s="194"/>
      <c r="AHD34" s="194"/>
      <c r="AHE34" s="194"/>
      <c r="AHF34" s="194"/>
      <c r="AHG34" s="194"/>
      <c r="AHH34" s="194"/>
      <c r="AHI34" s="194"/>
      <c r="AHJ34" s="194"/>
      <c r="AHK34" s="194"/>
      <c r="AHL34" s="194"/>
      <c r="AHM34" s="194"/>
      <c r="AHN34" s="194"/>
      <c r="AHO34" s="194"/>
      <c r="AHP34" s="194"/>
      <c r="AHQ34" s="194"/>
      <c r="AHR34" s="194"/>
      <c r="AHS34" s="194"/>
      <c r="AHT34" s="194"/>
      <c r="AHU34" s="194"/>
      <c r="AHV34" s="194"/>
      <c r="AHW34" s="194"/>
      <c r="AHX34" s="194"/>
      <c r="AHY34" s="194"/>
      <c r="AHZ34" s="194"/>
      <c r="AIA34" s="194"/>
      <c r="AIB34" s="194"/>
      <c r="AIC34" s="194"/>
      <c r="AID34" s="194"/>
      <c r="AIE34" s="194"/>
      <c r="AIF34" s="194"/>
      <c r="AIG34" s="194"/>
      <c r="AIH34" s="194"/>
      <c r="AII34" s="194"/>
      <c r="AIJ34" s="194"/>
      <c r="AIK34" s="194"/>
      <c r="AIL34" s="194"/>
      <c r="AIM34" s="194"/>
      <c r="AIN34" s="194"/>
      <c r="AIO34" s="194"/>
      <c r="AIP34" s="194"/>
      <c r="AIQ34" s="194"/>
      <c r="AIR34" s="194"/>
      <c r="AIS34" s="194"/>
      <c r="AIT34" s="194"/>
      <c r="AIU34" s="194"/>
      <c r="AIV34" s="194"/>
      <c r="AIW34" s="194"/>
      <c r="AIX34" s="194"/>
      <c r="AIY34" s="194"/>
      <c r="AIZ34" s="194"/>
      <c r="AJA34" s="194"/>
      <c r="AJB34" s="194"/>
      <c r="AJC34" s="194"/>
      <c r="AJD34" s="194"/>
      <c r="AJE34" s="194"/>
      <c r="AJF34" s="194"/>
      <c r="AJG34" s="194"/>
      <c r="AJH34" s="194"/>
      <c r="AJI34" s="194"/>
      <c r="AJJ34" s="194"/>
      <c r="AJK34" s="194"/>
      <c r="AJL34" s="194"/>
      <c r="AJM34" s="194"/>
      <c r="AJN34" s="194"/>
      <c r="AJO34" s="194"/>
      <c r="AJP34" s="194"/>
      <c r="AJQ34" s="194"/>
      <c r="AJR34" s="194"/>
      <c r="AJS34" s="194"/>
      <c r="AJT34" s="194"/>
      <c r="AJU34" s="194"/>
      <c r="AJV34" s="194"/>
      <c r="AJW34" s="194"/>
      <c r="AJX34" s="194"/>
      <c r="AJY34" s="194"/>
      <c r="AJZ34" s="194"/>
      <c r="AKA34" s="194"/>
      <c r="AKB34" s="194"/>
      <c r="AKC34" s="194"/>
      <c r="AKD34" s="194"/>
      <c r="AKE34" s="194"/>
      <c r="AKF34" s="194"/>
      <c r="AKG34" s="194"/>
      <c r="AKH34" s="194"/>
      <c r="AKI34" s="194"/>
      <c r="AKJ34" s="194"/>
      <c r="AKK34" s="194"/>
      <c r="AKL34" s="194"/>
      <c r="AKM34" s="194"/>
      <c r="AKN34" s="194"/>
      <c r="AKO34" s="194"/>
      <c r="AKP34" s="194"/>
      <c r="AKQ34" s="194"/>
      <c r="AKR34" s="194"/>
      <c r="AKS34" s="194"/>
      <c r="AKT34" s="194"/>
      <c r="AKU34" s="194"/>
      <c r="AKV34" s="194"/>
      <c r="AKW34" s="194"/>
      <c r="AKX34" s="194"/>
      <c r="AKY34" s="194"/>
      <c r="AKZ34" s="194"/>
      <c r="ALA34" s="194"/>
      <c r="ALB34" s="194"/>
      <c r="ALC34" s="194"/>
      <c r="ALD34" s="194"/>
      <c r="ALE34" s="194"/>
      <c r="ALF34" s="194"/>
      <c r="ALG34" s="194"/>
      <c r="ALH34" s="194"/>
      <c r="ALI34" s="194"/>
      <c r="ALJ34" s="194"/>
      <c r="ALK34" s="194"/>
      <c r="ALL34" s="194"/>
      <c r="ALM34" s="194"/>
      <c r="ALN34" s="194"/>
      <c r="ALO34" s="194"/>
      <c r="ALP34" s="194"/>
      <c r="ALQ34" s="194"/>
      <c r="ALR34" s="194"/>
      <c r="ALS34" s="194"/>
      <c r="ALT34" s="194"/>
      <c r="ALU34" s="194"/>
      <c r="ALV34" s="194"/>
      <c r="ALW34" s="194"/>
      <c r="ALX34" s="194"/>
      <c r="ALY34" s="194"/>
      <c r="ALZ34" s="194"/>
      <c r="AMA34" s="194"/>
      <c r="AMB34" s="194"/>
      <c r="AMC34" s="194"/>
      <c r="AMD34" s="194"/>
      <c r="AME34" s="194"/>
    </row>
    <row r="35" spans="1:1019" s="195" customFormat="1" ht="18.75">
      <c r="A35" s="206" t="s">
        <v>8</v>
      </c>
      <c r="B35" s="211" t="s">
        <v>523</v>
      </c>
      <c r="C35" s="206" t="s">
        <v>513</v>
      </c>
      <c r="D35" s="208">
        <f>'т. 1.25.'!D8*1000</f>
        <v>3509.4780000000001</v>
      </c>
      <c r="E35" s="196"/>
      <c r="F35" s="194"/>
      <c r="G35" s="349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  <c r="IW35" s="194"/>
      <c r="IX35" s="194"/>
      <c r="IY35" s="194"/>
      <c r="IZ35" s="194"/>
      <c r="JA35" s="194"/>
      <c r="JB35" s="194"/>
      <c r="JC35" s="194"/>
      <c r="JD35" s="194"/>
      <c r="JE35" s="194"/>
      <c r="JF35" s="194"/>
      <c r="JG35" s="194"/>
      <c r="JH35" s="194"/>
      <c r="JI35" s="194"/>
      <c r="JJ35" s="194"/>
      <c r="JK35" s="194"/>
      <c r="JL35" s="194"/>
      <c r="JM35" s="194"/>
      <c r="JN35" s="194"/>
      <c r="JO35" s="194"/>
      <c r="JP35" s="194"/>
      <c r="JQ35" s="194"/>
      <c r="JR35" s="194"/>
      <c r="JS35" s="194"/>
      <c r="JT35" s="194"/>
      <c r="JU35" s="194"/>
      <c r="JV35" s="194"/>
      <c r="JW35" s="194"/>
      <c r="JX35" s="194"/>
      <c r="JY35" s="194"/>
      <c r="JZ35" s="194"/>
      <c r="KA35" s="194"/>
      <c r="KB35" s="194"/>
      <c r="KC35" s="194"/>
      <c r="KD35" s="194"/>
      <c r="KE35" s="194"/>
      <c r="KF35" s="194"/>
      <c r="KG35" s="194"/>
      <c r="KH35" s="194"/>
      <c r="KI35" s="194"/>
      <c r="KJ35" s="194"/>
      <c r="KK35" s="194"/>
      <c r="KL35" s="194"/>
      <c r="KM35" s="194"/>
      <c r="KN35" s="194"/>
      <c r="KO35" s="194"/>
      <c r="KP35" s="194"/>
      <c r="KQ35" s="194"/>
      <c r="KR35" s="194"/>
      <c r="KS35" s="194"/>
      <c r="KT35" s="194"/>
      <c r="KU35" s="194"/>
      <c r="KV35" s="194"/>
      <c r="KW35" s="194"/>
      <c r="KX35" s="194"/>
      <c r="KY35" s="194"/>
      <c r="KZ35" s="194"/>
      <c r="LA35" s="194"/>
      <c r="LB35" s="194"/>
      <c r="LC35" s="194"/>
      <c r="LD35" s="194"/>
      <c r="LE35" s="194"/>
      <c r="LF35" s="194"/>
      <c r="LG35" s="194"/>
      <c r="LH35" s="194"/>
      <c r="LI35" s="194"/>
      <c r="LJ35" s="194"/>
      <c r="LK35" s="194"/>
      <c r="LL35" s="194"/>
      <c r="LM35" s="194"/>
      <c r="LN35" s="194"/>
      <c r="LO35" s="194"/>
      <c r="LP35" s="194"/>
      <c r="LQ35" s="194"/>
      <c r="LR35" s="194"/>
      <c r="LS35" s="194"/>
      <c r="LT35" s="194"/>
      <c r="LU35" s="194"/>
      <c r="LV35" s="194"/>
      <c r="LW35" s="194"/>
      <c r="LX35" s="194"/>
      <c r="LY35" s="194"/>
      <c r="LZ35" s="194"/>
      <c r="MA35" s="194"/>
      <c r="MB35" s="194"/>
      <c r="MC35" s="194"/>
      <c r="MD35" s="194"/>
      <c r="ME35" s="194"/>
      <c r="MF35" s="194"/>
      <c r="MG35" s="194"/>
      <c r="MH35" s="194"/>
      <c r="MI35" s="194"/>
      <c r="MJ35" s="194"/>
      <c r="MK35" s="194"/>
      <c r="ML35" s="194"/>
      <c r="MM35" s="194"/>
      <c r="MN35" s="194"/>
      <c r="MO35" s="194"/>
      <c r="MP35" s="194"/>
      <c r="MQ35" s="194"/>
      <c r="MR35" s="194"/>
      <c r="MS35" s="194"/>
      <c r="MT35" s="194"/>
      <c r="MU35" s="194"/>
      <c r="MV35" s="194"/>
      <c r="MW35" s="194"/>
      <c r="MX35" s="194"/>
      <c r="MY35" s="194"/>
      <c r="MZ35" s="194"/>
      <c r="NA35" s="194"/>
      <c r="NB35" s="194"/>
      <c r="NC35" s="194"/>
      <c r="ND35" s="194"/>
      <c r="NE35" s="194"/>
      <c r="NF35" s="194"/>
      <c r="NG35" s="194"/>
      <c r="NH35" s="194"/>
      <c r="NI35" s="194"/>
      <c r="NJ35" s="194"/>
      <c r="NK35" s="194"/>
      <c r="NL35" s="194"/>
      <c r="NM35" s="194"/>
      <c r="NN35" s="194"/>
      <c r="NO35" s="194"/>
      <c r="NP35" s="194"/>
      <c r="NQ35" s="194"/>
      <c r="NR35" s="194"/>
      <c r="NS35" s="194"/>
      <c r="NT35" s="194"/>
      <c r="NU35" s="194"/>
      <c r="NV35" s="194"/>
      <c r="NW35" s="194"/>
      <c r="NX35" s="194"/>
      <c r="NY35" s="194"/>
      <c r="NZ35" s="194"/>
      <c r="OA35" s="194"/>
      <c r="OB35" s="194"/>
      <c r="OC35" s="194"/>
      <c r="OD35" s="194"/>
      <c r="OE35" s="194"/>
      <c r="OF35" s="194"/>
      <c r="OG35" s="194"/>
      <c r="OH35" s="194"/>
      <c r="OI35" s="194"/>
      <c r="OJ35" s="194"/>
      <c r="OK35" s="194"/>
      <c r="OL35" s="194"/>
      <c r="OM35" s="194"/>
      <c r="ON35" s="194"/>
      <c r="OO35" s="194"/>
      <c r="OP35" s="194"/>
      <c r="OQ35" s="194"/>
      <c r="OR35" s="194"/>
      <c r="OS35" s="194"/>
      <c r="OT35" s="194"/>
      <c r="OU35" s="194"/>
      <c r="OV35" s="194"/>
      <c r="OW35" s="194"/>
      <c r="OX35" s="194"/>
      <c r="OY35" s="194"/>
      <c r="OZ35" s="194"/>
      <c r="PA35" s="194"/>
      <c r="PB35" s="194"/>
      <c r="PC35" s="194"/>
      <c r="PD35" s="194"/>
      <c r="PE35" s="194"/>
      <c r="PF35" s="194"/>
      <c r="PG35" s="194"/>
      <c r="PH35" s="194"/>
      <c r="PI35" s="194"/>
      <c r="PJ35" s="194"/>
      <c r="PK35" s="194"/>
      <c r="PL35" s="194"/>
      <c r="PM35" s="194"/>
      <c r="PN35" s="194"/>
      <c r="PO35" s="194"/>
      <c r="PP35" s="194"/>
      <c r="PQ35" s="194"/>
      <c r="PR35" s="194"/>
      <c r="PS35" s="194"/>
      <c r="PT35" s="194"/>
      <c r="PU35" s="194"/>
      <c r="PV35" s="194"/>
      <c r="PW35" s="194"/>
      <c r="PX35" s="194"/>
      <c r="PY35" s="194"/>
      <c r="PZ35" s="194"/>
      <c r="QA35" s="194"/>
      <c r="QB35" s="194"/>
      <c r="QC35" s="194"/>
      <c r="QD35" s="194"/>
      <c r="QE35" s="194"/>
      <c r="QF35" s="194"/>
      <c r="QG35" s="194"/>
      <c r="QH35" s="194"/>
      <c r="QI35" s="194"/>
      <c r="QJ35" s="194"/>
      <c r="QK35" s="194"/>
      <c r="QL35" s="194"/>
      <c r="QM35" s="194"/>
      <c r="QN35" s="194"/>
      <c r="QO35" s="194"/>
      <c r="QP35" s="194"/>
      <c r="QQ35" s="194"/>
      <c r="QR35" s="194"/>
      <c r="QS35" s="194"/>
      <c r="QT35" s="194"/>
      <c r="QU35" s="194"/>
      <c r="QV35" s="194"/>
      <c r="QW35" s="194"/>
      <c r="QX35" s="194"/>
      <c r="QY35" s="194"/>
      <c r="QZ35" s="194"/>
      <c r="RA35" s="194"/>
      <c r="RB35" s="194"/>
      <c r="RC35" s="194"/>
      <c r="RD35" s="194"/>
      <c r="RE35" s="194"/>
      <c r="RF35" s="194"/>
      <c r="RG35" s="194"/>
      <c r="RH35" s="194"/>
      <c r="RI35" s="194"/>
      <c r="RJ35" s="194"/>
      <c r="RK35" s="194"/>
      <c r="RL35" s="194"/>
      <c r="RM35" s="194"/>
      <c r="RN35" s="194"/>
      <c r="RO35" s="194"/>
      <c r="RP35" s="194"/>
      <c r="RQ35" s="194"/>
      <c r="RR35" s="194"/>
      <c r="RS35" s="194"/>
      <c r="RT35" s="194"/>
      <c r="RU35" s="194"/>
      <c r="RV35" s="194"/>
      <c r="RW35" s="194"/>
      <c r="RX35" s="194"/>
      <c r="RY35" s="194"/>
      <c r="RZ35" s="194"/>
      <c r="SA35" s="194"/>
      <c r="SB35" s="194"/>
      <c r="SC35" s="194"/>
      <c r="SD35" s="194"/>
      <c r="SE35" s="194"/>
      <c r="SF35" s="194"/>
      <c r="SG35" s="194"/>
      <c r="SH35" s="194"/>
      <c r="SI35" s="194"/>
      <c r="SJ35" s="194"/>
      <c r="SK35" s="194"/>
      <c r="SL35" s="194"/>
      <c r="SM35" s="194"/>
      <c r="SN35" s="194"/>
      <c r="SO35" s="194"/>
      <c r="SP35" s="194"/>
      <c r="SQ35" s="194"/>
      <c r="SR35" s="194"/>
      <c r="SS35" s="194"/>
      <c r="ST35" s="194"/>
      <c r="SU35" s="194"/>
      <c r="SV35" s="194"/>
      <c r="SW35" s="194"/>
      <c r="SX35" s="194"/>
      <c r="SY35" s="194"/>
      <c r="SZ35" s="194"/>
      <c r="TA35" s="194"/>
      <c r="TB35" s="194"/>
      <c r="TC35" s="194"/>
      <c r="TD35" s="194"/>
      <c r="TE35" s="194"/>
      <c r="TF35" s="194"/>
      <c r="TG35" s="194"/>
      <c r="TH35" s="194"/>
      <c r="TI35" s="194"/>
      <c r="TJ35" s="194"/>
      <c r="TK35" s="194"/>
      <c r="TL35" s="194"/>
      <c r="TM35" s="194"/>
      <c r="TN35" s="194"/>
      <c r="TO35" s="194"/>
      <c r="TP35" s="194"/>
      <c r="TQ35" s="194"/>
      <c r="TR35" s="194"/>
      <c r="TS35" s="194"/>
      <c r="TT35" s="194"/>
      <c r="TU35" s="194"/>
      <c r="TV35" s="194"/>
      <c r="TW35" s="194"/>
      <c r="TX35" s="194"/>
      <c r="TY35" s="194"/>
      <c r="TZ35" s="194"/>
      <c r="UA35" s="194"/>
      <c r="UB35" s="194"/>
      <c r="UC35" s="194"/>
      <c r="UD35" s="194"/>
      <c r="UE35" s="194"/>
      <c r="UF35" s="194"/>
      <c r="UG35" s="194"/>
      <c r="UH35" s="194"/>
      <c r="UI35" s="194"/>
      <c r="UJ35" s="194"/>
      <c r="UK35" s="194"/>
      <c r="UL35" s="194"/>
      <c r="UM35" s="194"/>
      <c r="UN35" s="194"/>
      <c r="UO35" s="194"/>
      <c r="UP35" s="194"/>
      <c r="UQ35" s="194"/>
      <c r="UR35" s="194"/>
      <c r="US35" s="194"/>
      <c r="UT35" s="194"/>
      <c r="UU35" s="194"/>
      <c r="UV35" s="194"/>
      <c r="UW35" s="194"/>
      <c r="UX35" s="194"/>
      <c r="UY35" s="194"/>
      <c r="UZ35" s="194"/>
      <c r="VA35" s="194"/>
      <c r="VB35" s="194"/>
      <c r="VC35" s="194"/>
      <c r="VD35" s="194"/>
      <c r="VE35" s="194"/>
      <c r="VF35" s="194"/>
      <c r="VG35" s="194"/>
      <c r="VH35" s="194"/>
      <c r="VI35" s="194"/>
      <c r="VJ35" s="194"/>
      <c r="VK35" s="194"/>
      <c r="VL35" s="194"/>
      <c r="VM35" s="194"/>
      <c r="VN35" s="194"/>
      <c r="VO35" s="194"/>
      <c r="VP35" s="194"/>
      <c r="VQ35" s="194"/>
      <c r="VR35" s="194"/>
      <c r="VS35" s="194"/>
      <c r="VT35" s="194"/>
      <c r="VU35" s="194"/>
      <c r="VV35" s="194"/>
      <c r="VW35" s="194"/>
      <c r="VX35" s="194"/>
      <c r="VY35" s="194"/>
      <c r="VZ35" s="194"/>
      <c r="WA35" s="194"/>
      <c r="WB35" s="194"/>
      <c r="WC35" s="194"/>
      <c r="WD35" s="194"/>
      <c r="WE35" s="194"/>
      <c r="WF35" s="194"/>
      <c r="WG35" s="194"/>
      <c r="WH35" s="194"/>
      <c r="WI35" s="194"/>
      <c r="WJ35" s="194"/>
      <c r="WK35" s="194"/>
      <c r="WL35" s="194"/>
      <c r="WM35" s="194"/>
      <c r="WN35" s="194"/>
      <c r="WO35" s="194"/>
      <c r="WP35" s="194"/>
      <c r="WQ35" s="194"/>
      <c r="WR35" s="194"/>
      <c r="WS35" s="194"/>
      <c r="WT35" s="194"/>
      <c r="WU35" s="194"/>
      <c r="WV35" s="194"/>
      <c r="WW35" s="194"/>
      <c r="WX35" s="194"/>
      <c r="WY35" s="194"/>
      <c r="WZ35" s="194"/>
      <c r="XA35" s="194"/>
      <c r="XB35" s="194"/>
      <c r="XC35" s="194"/>
      <c r="XD35" s="194"/>
      <c r="XE35" s="194"/>
      <c r="XF35" s="194"/>
      <c r="XG35" s="194"/>
      <c r="XH35" s="194"/>
      <c r="XI35" s="194"/>
      <c r="XJ35" s="194"/>
      <c r="XK35" s="194"/>
      <c r="XL35" s="194"/>
      <c r="XM35" s="194"/>
      <c r="XN35" s="194"/>
      <c r="XO35" s="194"/>
      <c r="XP35" s="194"/>
      <c r="XQ35" s="194"/>
      <c r="XR35" s="194"/>
      <c r="XS35" s="194"/>
      <c r="XT35" s="194"/>
      <c r="XU35" s="194"/>
      <c r="XV35" s="194"/>
      <c r="XW35" s="194"/>
      <c r="XX35" s="194"/>
      <c r="XY35" s="194"/>
      <c r="XZ35" s="194"/>
      <c r="YA35" s="194"/>
      <c r="YB35" s="194"/>
      <c r="YC35" s="194"/>
      <c r="YD35" s="194"/>
      <c r="YE35" s="194"/>
      <c r="YF35" s="194"/>
      <c r="YG35" s="194"/>
      <c r="YH35" s="194"/>
      <c r="YI35" s="194"/>
      <c r="YJ35" s="194"/>
      <c r="YK35" s="194"/>
      <c r="YL35" s="194"/>
      <c r="YM35" s="194"/>
      <c r="YN35" s="194"/>
      <c r="YO35" s="194"/>
      <c r="YP35" s="194"/>
      <c r="YQ35" s="194"/>
      <c r="YR35" s="194"/>
      <c r="YS35" s="194"/>
      <c r="YT35" s="194"/>
      <c r="YU35" s="194"/>
      <c r="YV35" s="194"/>
      <c r="YW35" s="194"/>
      <c r="YX35" s="194"/>
      <c r="YY35" s="194"/>
      <c r="YZ35" s="194"/>
      <c r="ZA35" s="194"/>
      <c r="ZB35" s="194"/>
      <c r="ZC35" s="194"/>
      <c r="ZD35" s="194"/>
      <c r="ZE35" s="194"/>
      <c r="ZF35" s="194"/>
      <c r="ZG35" s="194"/>
      <c r="ZH35" s="194"/>
      <c r="ZI35" s="194"/>
      <c r="ZJ35" s="194"/>
      <c r="ZK35" s="194"/>
      <c r="ZL35" s="194"/>
      <c r="ZM35" s="194"/>
      <c r="ZN35" s="194"/>
      <c r="ZO35" s="194"/>
      <c r="ZP35" s="194"/>
      <c r="ZQ35" s="194"/>
      <c r="ZR35" s="194"/>
      <c r="ZS35" s="194"/>
      <c r="ZT35" s="194"/>
      <c r="ZU35" s="194"/>
      <c r="ZV35" s="194"/>
      <c r="ZW35" s="194"/>
      <c r="ZX35" s="194"/>
      <c r="ZY35" s="194"/>
      <c r="ZZ35" s="194"/>
      <c r="AAA35" s="194"/>
      <c r="AAB35" s="194"/>
      <c r="AAC35" s="194"/>
      <c r="AAD35" s="194"/>
      <c r="AAE35" s="194"/>
      <c r="AAF35" s="194"/>
      <c r="AAG35" s="194"/>
      <c r="AAH35" s="194"/>
      <c r="AAI35" s="194"/>
      <c r="AAJ35" s="194"/>
      <c r="AAK35" s="194"/>
      <c r="AAL35" s="194"/>
      <c r="AAM35" s="194"/>
      <c r="AAN35" s="194"/>
      <c r="AAO35" s="194"/>
      <c r="AAP35" s="194"/>
      <c r="AAQ35" s="194"/>
      <c r="AAR35" s="194"/>
      <c r="AAS35" s="194"/>
      <c r="AAT35" s="194"/>
      <c r="AAU35" s="194"/>
      <c r="AAV35" s="194"/>
      <c r="AAW35" s="194"/>
      <c r="AAX35" s="194"/>
      <c r="AAY35" s="194"/>
      <c r="AAZ35" s="194"/>
      <c r="ABA35" s="194"/>
      <c r="ABB35" s="194"/>
      <c r="ABC35" s="194"/>
      <c r="ABD35" s="194"/>
      <c r="ABE35" s="194"/>
      <c r="ABF35" s="194"/>
      <c r="ABG35" s="194"/>
      <c r="ABH35" s="194"/>
      <c r="ABI35" s="194"/>
      <c r="ABJ35" s="194"/>
      <c r="ABK35" s="194"/>
      <c r="ABL35" s="194"/>
      <c r="ABM35" s="194"/>
      <c r="ABN35" s="194"/>
      <c r="ABO35" s="194"/>
      <c r="ABP35" s="194"/>
      <c r="ABQ35" s="194"/>
      <c r="ABR35" s="194"/>
      <c r="ABS35" s="194"/>
      <c r="ABT35" s="194"/>
      <c r="ABU35" s="194"/>
      <c r="ABV35" s="194"/>
      <c r="ABW35" s="194"/>
      <c r="ABX35" s="194"/>
      <c r="ABY35" s="194"/>
      <c r="ABZ35" s="194"/>
      <c r="ACA35" s="194"/>
      <c r="ACB35" s="194"/>
      <c r="ACC35" s="194"/>
      <c r="ACD35" s="194"/>
      <c r="ACE35" s="194"/>
      <c r="ACF35" s="194"/>
      <c r="ACG35" s="194"/>
      <c r="ACH35" s="194"/>
      <c r="ACI35" s="194"/>
      <c r="ACJ35" s="194"/>
      <c r="ACK35" s="194"/>
      <c r="ACL35" s="194"/>
      <c r="ACM35" s="194"/>
      <c r="ACN35" s="194"/>
      <c r="ACO35" s="194"/>
      <c r="ACP35" s="194"/>
      <c r="ACQ35" s="194"/>
      <c r="ACR35" s="194"/>
      <c r="ACS35" s="194"/>
      <c r="ACT35" s="194"/>
      <c r="ACU35" s="194"/>
      <c r="ACV35" s="194"/>
      <c r="ACW35" s="194"/>
      <c r="ACX35" s="194"/>
      <c r="ACY35" s="194"/>
      <c r="ACZ35" s="194"/>
      <c r="ADA35" s="194"/>
      <c r="ADB35" s="194"/>
      <c r="ADC35" s="194"/>
      <c r="ADD35" s="194"/>
      <c r="ADE35" s="194"/>
      <c r="ADF35" s="194"/>
      <c r="ADG35" s="194"/>
      <c r="ADH35" s="194"/>
      <c r="ADI35" s="194"/>
      <c r="ADJ35" s="194"/>
      <c r="ADK35" s="194"/>
      <c r="ADL35" s="194"/>
      <c r="ADM35" s="194"/>
      <c r="ADN35" s="194"/>
      <c r="ADO35" s="194"/>
      <c r="ADP35" s="194"/>
      <c r="ADQ35" s="194"/>
      <c r="ADR35" s="194"/>
      <c r="ADS35" s="194"/>
      <c r="ADT35" s="194"/>
      <c r="ADU35" s="194"/>
      <c r="ADV35" s="194"/>
      <c r="ADW35" s="194"/>
      <c r="ADX35" s="194"/>
      <c r="ADY35" s="194"/>
      <c r="ADZ35" s="194"/>
      <c r="AEA35" s="194"/>
      <c r="AEB35" s="194"/>
      <c r="AEC35" s="194"/>
      <c r="AED35" s="194"/>
      <c r="AEE35" s="194"/>
      <c r="AEF35" s="194"/>
      <c r="AEG35" s="194"/>
      <c r="AEH35" s="194"/>
      <c r="AEI35" s="194"/>
      <c r="AEJ35" s="194"/>
      <c r="AEK35" s="194"/>
      <c r="AEL35" s="194"/>
      <c r="AEM35" s="194"/>
      <c r="AEN35" s="194"/>
      <c r="AEO35" s="194"/>
      <c r="AEP35" s="194"/>
      <c r="AEQ35" s="194"/>
      <c r="AER35" s="194"/>
      <c r="AES35" s="194"/>
      <c r="AET35" s="194"/>
      <c r="AEU35" s="194"/>
      <c r="AEV35" s="194"/>
      <c r="AEW35" s="194"/>
      <c r="AEX35" s="194"/>
      <c r="AEY35" s="194"/>
      <c r="AEZ35" s="194"/>
      <c r="AFA35" s="194"/>
      <c r="AFB35" s="194"/>
      <c r="AFC35" s="194"/>
      <c r="AFD35" s="194"/>
      <c r="AFE35" s="194"/>
      <c r="AFF35" s="194"/>
      <c r="AFG35" s="194"/>
      <c r="AFH35" s="194"/>
      <c r="AFI35" s="194"/>
      <c r="AFJ35" s="194"/>
      <c r="AFK35" s="194"/>
      <c r="AFL35" s="194"/>
      <c r="AFM35" s="194"/>
      <c r="AFN35" s="194"/>
      <c r="AFO35" s="194"/>
      <c r="AFP35" s="194"/>
      <c r="AFQ35" s="194"/>
      <c r="AFR35" s="194"/>
      <c r="AFS35" s="194"/>
      <c r="AFT35" s="194"/>
      <c r="AFU35" s="194"/>
      <c r="AFV35" s="194"/>
      <c r="AFW35" s="194"/>
      <c r="AFX35" s="194"/>
      <c r="AFY35" s="194"/>
      <c r="AFZ35" s="194"/>
      <c r="AGA35" s="194"/>
      <c r="AGB35" s="194"/>
      <c r="AGC35" s="194"/>
      <c r="AGD35" s="194"/>
      <c r="AGE35" s="194"/>
      <c r="AGF35" s="194"/>
      <c r="AGG35" s="194"/>
      <c r="AGH35" s="194"/>
      <c r="AGI35" s="194"/>
      <c r="AGJ35" s="194"/>
      <c r="AGK35" s="194"/>
      <c r="AGL35" s="194"/>
      <c r="AGM35" s="194"/>
      <c r="AGN35" s="194"/>
      <c r="AGO35" s="194"/>
      <c r="AGP35" s="194"/>
      <c r="AGQ35" s="194"/>
      <c r="AGR35" s="194"/>
      <c r="AGS35" s="194"/>
      <c r="AGT35" s="194"/>
      <c r="AGU35" s="194"/>
      <c r="AGV35" s="194"/>
      <c r="AGW35" s="194"/>
      <c r="AGX35" s="194"/>
      <c r="AGY35" s="194"/>
      <c r="AGZ35" s="194"/>
      <c r="AHA35" s="194"/>
      <c r="AHB35" s="194"/>
      <c r="AHC35" s="194"/>
      <c r="AHD35" s="194"/>
      <c r="AHE35" s="194"/>
      <c r="AHF35" s="194"/>
      <c r="AHG35" s="194"/>
      <c r="AHH35" s="194"/>
      <c r="AHI35" s="194"/>
      <c r="AHJ35" s="194"/>
      <c r="AHK35" s="194"/>
      <c r="AHL35" s="194"/>
      <c r="AHM35" s="194"/>
      <c r="AHN35" s="194"/>
      <c r="AHO35" s="194"/>
      <c r="AHP35" s="194"/>
      <c r="AHQ35" s="194"/>
      <c r="AHR35" s="194"/>
      <c r="AHS35" s="194"/>
      <c r="AHT35" s="194"/>
      <c r="AHU35" s="194"/>
      <c r="AHV35" s="194"/>
      <c r="AHW35" s="194"/>
      <c r="AHX35" s="194"/>
      <c r="AHY35" s="194"/>
      <c r="AHZ35" s="194"/>
      <c r="AIA35" s="194"/>
      <c r="AIB35" s="194"/>
      <c r="AIC35" s="194"/>
      <c r="AID35" s="194"/>
      <c r="AIE35" s="194"/>
      <c r="AIF35" s="194"/>
      <c r="AIG35" s="194"/>
      <c r="AIH35" s="194"/>
      <c r="AII35" s="194"/>
      <c r="AIJ35" s="194"/>
      <c r="AIK35" s="194"/>
      <c r="AIL35" s="194"/>
      <c r="AIM35" s="194"/>
      <c r="AIN35" s="194"/>
      <c r="AIO35" s="194"/>
      <c r="AIP35" s="194"/>
      <c r="AIQ35" s="194"/>
      <c r="AIR35" s="194"/>
      <c r="AIS35" s="194"/>
      <c r="AIT35" s="194"/>
      <c r="AIU35" s="194"/>
      <c r="AIV35" s="194"/>
      <c r="AIW35" s="194"/>
      <c r="AIX35" s="194"/>
      <c r="AIY35" s="194"/>
      <c r="AIZ35" s="194"/>
      <c r="AJA35" s="194"/>
      <c r="AJB35" s="194"/>
      <c r="AJC35" s="194"/>
      <c r="AJD35" s="194"/>
      <c r="AJE35" s="194"/>
      <c r="AJF35" s="194"/>
      <c r="AJG35" s="194"/>
      <c r="AJH35" s="194"/>
      <c r="AJI35" s="194"/>
      <c r="AJJ35" s="194"/>
      <c r="AJK35" s="194"/>
      <c r="AJL35" s="194"/>
      <c r="AJM35" s="194"/>
      <c r="AJN35" s="194"/>
      <c r="AJO35" s="194"/>
      <c r="AJP35" s="194"/>
      <c r="AJQ35" s="194"/>
      <c r="AJR35" s="194"/>
      <c r="AJS35" s="194"/>
      <c r="AJT35" s="194"/>
      <c r="AJU35" s="194"/>
      <c r="AJV35" s="194"/>
      <c r="AJW35" s="194"/>
      <c r="AJX35" s="194"/>
      <c r="AJY35" s="194"/>
      <c r="AJZ35" s="194"/>
      <c r="AKA35" s="194"/>
      <c r="AKB35" s="194"/>
      <c r="AKC35" s="194"/>
      <c r="AKD35" s="194"/>
      <c r="AKE35" s="194"/>
      <c r="AKF35" s="194"/>
      <c r="AKG35" s="194"/>
      <c r="AKH35" s="194"/>
      <c r="AKI35" s="194"/>
      <c r="AKJ35" s="194"/>
      <c r="AKK35" s="194"/>
      <c r="AKL35" s="194"/>
      <c r="AKM35" s="194"/>
      <c r="AKN35" s="194"/>
      <c r="AKO35" s="194"/>
      <c r="AKP35" s="194"/>
      <c r="AKQ35" s="194"/>
      <c r="AKR35" s="194"/>
      <c r="AKS35" s="194"/>
      <c r="AKT35" s="194"/>
      <c r="AKU35" s="194"/>
      <c r="AKV35" s="194"/>
      <c r="AKW35" s="194"/>
      <c r="AKX35" s="194"/>
      <c r="AKY35" s="194"/>
      <c r="AKZ35" s="194"/>
      <c r="ALA35" s="194"/>
      <c r="ALB35" s="194"/>
      <c r="ALC35" s="194"/>
      <c r="ALD35" s="194"/>
      <c r="ALE35" s="194"/>
      <c r="ALF35" s="194"/>
      <c r="ALG35" s="194"/>
      <c r="ALH35" s="194"/>
      <c r="ALI35" s="194"/>
      <c r="ALJ35" s="194"/>
      <c r="ALK35" s="194"/>
      <c r="ALL35" s="194"/>
      <c r="ALM35" s="194"/>
      <c r="ALN35" s="194"/>
      <c r="ALO35" s="194"/>
      <c r="ALP35" s="194"/>
      <c r="ALQ35" s="194"/>
      <c r="ALR35" s="194"/>
      <c r="ALS35" s="194"/>
      <c r="ALT35" s="194"/>
      <c r="ALU35" s="194"/>
      <c r="ALV35" s="194"/>
      <c r="ALW35" s="194"/>
      <c r="ALX35" s="194"/>
      <c r="ALY35" s="194"/>
      <c r="ALZ35" s="194"/>
      <c r="AMA35" s="194"/>
      <c r="AMB35" s="194"/>
      <c r="AMC35" s="194"/>
      <c r="AMD35" s="194"/>
      <c r="AME35" s="194"/>
    </row>
    <row r="36" spans="1:1019" s="195" customFormat="1" ht="18.75">
      <c r="A36" s="203" t="s">
        <v>16</v>
      </c>
      <c r="B36" s="212" t="s">
        <v>178</v>
      </c>
      <c r="C36" s="203" t="s">
        <v>179</v>
      </c>
      <c r="D36" s="289">
        <v>19</v>
      </c>
      <c r="E36" s="196"/>
      <c r="F36" s="194"/>
      <c r="G36" s="349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  <c r="IW36" s="194"/>
      <c r="IX36" s="194"/>
      <c r="IY36" s="194"/>
      <c r="IZ36" s="194"/>
      <c r="JA36" s="194"/>
      <c r="JB36" s="194"/>
      <c r="JC36" s="194"/>
      <c r="JD36" s="194"/>
      <c r="JE36" s="194"/>
      <c r="JF36" s="194"/>
      <c r="JG36" s="194"/>
      <c r="JH36" s="194"/>
      <c r="JI36" s="194"/>
      <c r="JJ36" s="194"/>
      <c r="JK36" s="194"/>
      <c r="JL36" s="194"/>
      <c r="JM36" s="194"/>
      <c r="JN36" s="194"/>
      <c r="JO36" s="194"/>
      <c r="JP36" s="194"/>
      <c r="JQ36" s="194"/>
      <c r="JR36" s="194"/>
      <c r="JS36" s="194"/>
      <c r="JT36" s="194"/>
      <c r="JU36" s="194"/>
      <c r="JV36" s="194"/>
      <c r="JW36" s="194"/>
      <c r="JX36" s="194"/>
      <c r="JY36" s="194"/>
      <c r="JZ36" s="194"/>
      <c r="KA36" s="194"/>
      <c r="KB36" s="194"/>
      <c r="KC36" s="194"/>
      <c r="KD36" s="194"/>
      <c r="KE36" s="194"/>
      <c r="KF36" s="194"/>
      <c r="KG36" s="194"/>
      <c r="KH36" s="194"/>
      <c r="KI36" s="194"/>
      <c r="KJ36" s="194"/>
      <c r="KK36" s="194"/>
      <c r="KL36" s="194"/>
      <c r="KM36" s="194"/>
      <c r="KN36" s="194"/>
      <c r="KO36" s="194"/>
      <c r="KP36" s="194"/>
      <c r="KQ36" s="194"/>
      <c r="KR36" s="194"/>
      <c r="KS36" s="194"/>
      <c r="KT36" s="194"/>
      <c r="KU36" s="194"/>
      <c r="KV36" s="194"/>
      <c r="KW36" s="194"/>
      <c r="KX36" s="194"/>
      <c r="KY36" s="194"/>
      <c r="KZ36" s="194"/>
      <c r="LA36" s="194"/>
      <c r="LB36" s="194"/>
      <c r="LC36" s="194"/>
      <c r="LD36" s="194"/>
      <c r="LE36" s="194"/>
      <c r="LF36" s="194"/>
      <c r="LG36" s="194"/>
      <c r="LH36" s="194"/>
      <c r="LI36" s="194"/>
      <c r="LJ36" s="194"/>
      <c r="LK36" s="194"/>
      <c r="LL36" s="194"/>
      <c r="LM36" s="194"/>
      <c r="LN36" s="194"/>
      <c r="LO36" s="194"/>
      <c r="LP36" s="194"/>
      <c r="LQ36" s="194"/>
      <c r="LR36" s="194"/>
      <c r="LS36" s="194"/>
      <c r="LT36" s="194"/>
      <c r="LU36" s="194"/>
      <c r="LV36" s="194"/>
      <c r="LW36" s="194"/>
      <c r="LX36" s="194"/>
      <c r="LY36" s="194"/>
      <c r="LZ36" s="194"/>
      <c r="MA36" s="194"/>
      <c r="MB36" s="194"/>
      <c r="MC36" s="194"/>
      <c r="MD36" s="194"/>
      <c r="ME36" s="194"/>
      <c r="MF36" s="194"/>
      <c r="MG36" s="194"/>
      <c r="MH36" s="194"/>
      <c r="MI36" s="194"/>
      <c r="MJ36" s="194"/>
      <c r="MK36" s="194"/>
      <c r="ML36" s="194"/>
      <c r="MM36" s="194"/>
      <c r="MN36" s="194"/>
      <c r="MO36" s="194"/>
      <c r="MP36" s="194"/>
      <c r="MQ36" s="194"/>
      <c r="MR36" s="194"/>
      <c r="MS36" s="194"/>
      <c r="MT36" s="194"/>
      <c r="MU36" s="194"/>
      <c r="MV36" s="194"/>
      <c r="MW36" s="194"/>
      <c r="MX36" s="194"/>
      <c r="MY36" s="194"/>
      <c r="MZ36" s="194"/>
      <c r="NA36" s="194"/>
      <c r="NB36" s="194"/>
      <c r="NC36" s="194"/>
      <c r="ND36" s="194"/>
      <c r="NE36" s="194"/>
      <c r="NF36" s="194"/>
      <c r="NG36" s="194"/>
      <c r="NH36" s="194"/>
      <c r="NI36" s="194"/>
      <c r="NJ36" s="194"/>
      <c r="NK36" s="194"/>
      <c r="NL36" s="194"/>
      <c r="NM36" s="194"/>
      <c r="NN36" s="194"/>
      <c r="NO36" s="194"/>
      <c r="NP36" s="194"/>
      <c r="NQ36" s="194"/>
      <c r="NR36" s="194"/>
      <c r="NS36" s="194"/>
      <c r="NT36" s="194"/>
      <c r="NU36" s="194"/>
      <c r="NV36" s="194"/>
      <c r="NW36" s="194"/>
      <c r="NX36" s="194"/>
      <c r="NY36" s="194"/>
      <c r="NZ36" s="194"/>
      <c r="OA36" s="194"/>
      <c r="OB36" s="194"/>
      <c r="OC36" s="194"/>
      <c r="OD36" s="194"/>
      <c r="OE36" s="194"/>
      <c r="OF36" s="194"/>
      <c r="OG36" s="194"/>
      <c r="OH36" s="194"/>
      <c r="OI36" s="194"/>
      <c r="OJ36" s="194"/>
      <c r="OK36" s="194"/>
      <c r="OL36" s="194"/>
      <c r="OM36" s="194"/>
      <c r="ON36" s="194"/>
      <c r="OO36" s="194"/>
      <c r="OP36" s="194"/>
      <c r="OQ36" s="194"/>
      <c r="OR36" s="194"/>
      <c r="OS36" s="194"/>
      <c r="OT36" s="194"/>
      <c r="OU36" s="194"/>
      <c r="OV36" s="194"/>
      <c r="OW36" s="194"/>
      <c r="OX36" s="194"/>
      <c r="OY36" s="194"/>
      <c r="OZ36" s="194"/>
      <c r="PA36" s="194"/>
      <c r="PB36" s="194"/>
      <c r="PC36" s="194"/>
      <c r="PD36" s="194"/>
      <c r="PE36" s="194"/>
      <c r="PF36" s="194"/>
      <c r="PG36" s="194"/>
      <c r="PH36" s="194"/>
      <c r="PI36" s="194"/>
      <c r="PJ36" s="194"/>
      <c r="PK36" s="194"/>
      <c r="PL36" s="194"/>
      <c r="PM36" s="194"/>
      <c r="PN36" s="194"/>
      <c r="PO36" s="194"/>
      <c r="PP36" s="194"/>
      <c r="PQ36" s="194"/>
      <c r="PR36" s="194"/>
      <c r="PS36" s="194"/>
      <c r="PT36" s="194"/>
      <c r="PU36" s="194"/>
      <c r="PV36" s="194"/>
      <c r="PW36" s="194"/>
      <c r="PX36" s="194"/>
      <c r="PY36" s="194"/>
      <c r="PZ36" s="194"/>
      <c r="QA36" s="194"/>
      <c r="QB36" s="194"/>
      <c r="QC36" s="194"/>
      <c r="QD36" s="194"/>
      <c r="QE36" s="194"/>
      <c r="QF36" s="194"/>
      <c r="QG36" s="194"/>
      <c r="QH36" s="194"/>
      <c r="QI36" s="194"/>
      <c r="QJ36" s="194"/>
      <c r="QK36" s="194"/>
      <c r="QL36" s="194"/>
      <c r="QM36" s="194"/>
      <c r="QN36" s="194"/>
      <c r="QO36" s="194"/>
      <c r="QP36" s="194"/>
      <c r="QQ36" s="194"/>
      <c r="QR36" s="194"/>
      <c r="QS36" s="194"/>
      <c r="QT36" s="194"/>
      <c r="QU36" s="194"/>
      <c r="QV36" s="194"/>
      <c r="QW36" s="194"/>
      <c r="QX36" s="194"/>
      <c r="QY36" s="194"/>
      <c r="QZ36" s="194"/>
      <c r="RA36" s="194"/>
      <c r="RB36" s="194"/>
      <c r="RC36" s="194"/>
      <c r="RD36" s="194"/>
      <c r="RE36" s="194"/>
      <c r="RF36" s="194"/>
      <c r="RG36" s="194"/>
      <c r="RH36" s="194"/>
      <c r="RI36" s="194"/>
      <c r="RJ36" s="194"/>
      <c r="RK36" s="194"/>
      <c r="RL36" s="194"/>
      <c r="RM36" s="194"/>
      <c r="RN36" s="194"/>
      <c r="RO36" s="194"/>
      <c r="RP36" s="194"/>
      <c r="RQ36" s="194"/>
      <c r="RR36" s="194"/>
      <c r="RS36" s="194"/>
      <c r="RT36" s="194"/>
      <c r="RU36" s="194"/>
      <c r="RV36" s="194"/>
      <c r="RW36" s="194"/>
      <c r="RX36" s="194"/>
      <c r="RY36" s="194"/>
      <c r="RZ36" s="194"/>
      <c r="SA36" s="194"/>
      <c r="SB36" s="194"/>
      <c r="SC36" s="194"/>
      <c r="SD36" s="194"/>
      <c r="SE36" s="194"/>
      <c r="SF36" s="194"/>
      <c r="SG36" s="194"/>
      <c r="SH36" s="194"/>
      <c r="SI36" s="194"/>
      <c r="SJ36" s="194"/>
      <c r="SK36" s="194"/>
      <c r="SL36" s="194"/>
      <c r="SM36" s="194"/>
      <c r="SN36" s="194"/>
      <c r="SO36" s="194"/>
      <c r="SP36" s="194"/>
      <c r="SQ36" s="194"/>
      <c r="SR36" s="194"/>
      <c r="SS36" s="194"/>
      <c r="ST36" s="194"/>
      <c r="SU36" s="194"/>
      <c r="SV36" s="194"/>
      <c r="SW36" s="194"/>
      <c r="SX36" s="194"/>
      <c r="SY36" s="194"/>
      <c r="SZ36" s="194"/>
      <c r="TA36" s="194"/>
      <c r="TB36" s="194"/>
      <c r="TC36" s="194"/>
      <c r="TD36" s="194"/>
      <c r="TE36" s="194"/>
      <c r="TF36" s="194"/>
      <c r="TG36" s="194"/>
      <c r="TH36" s="194"/>
      <c r="TI36" s="194"/>
      <c r="TJ36" s="194"/>
      <c r="TK36" s="194"/>
      <c r="TL36" s="194"/>
      <c r="TM36" s="194"/>
      <c r="TN36" s="194"/>
      <c r="TO36" s="194"/>
      <c r="TP36" s="194"/>
      <c r="TQ36" s="194"/>
      <c r="TR36" s="194"/>
      <c r="TS36" s="194"/>
      <c r="TT36" s="194"/>
      <c r="TU36" s="194"/>
      <c r="TV36" s="194"/>
      <c r="TW36" s="194"/>
      <c r="TX36" s="194"/>
      <c r="TY36" s="194"/>
      <c r="TZ36" s="194"/>
      <c r="UA36" s="194"/>
      <c r="UB36" s="194"/>
      <c r="UC36" s="194"/>
      <c r="UD36" s="194"/>
      <c r="UE36" s="194"/>
      <c r="UF36" s="194"/>
      <c r="UG36" s="194"/>
      <c r="UH36" s="194"/>
      <c r="UI36" s="194"/>
      <c r="UJ36" s="194"/>
      <c r="UK36" s="194"/>
      <c r="UL36" s="194"/>
      <c r="UM36" s="194"/>
      <c r="UN36" s="194"/>
      <c r="UO36" s="194"/>
      <c r="UP36" s="194"/>
      <c r="UQ36" s="194"/>
      <c r="UR36" s="194"/>
      <c r="US36" s="194"/>
      <c r="UT36" s="194"/>
      <c r="UU36" s="194"/>
      <c r="UV36" s="194"/>
      <c r="UW36" s="194"/>
      <c r="UX36" s="194"/>
      <c r="UY36" s="194"/>
      <c r="UZ36" s="194"/>
      <c r="VA36" s="194"/>
      <c r="VB36" s="194"/>
      <c r="VC36" s="194"/>
      <c r="VD36" s="194"/>
      <c r="VE36" s="194"/>
      <c r="VF36" s="194"/>
      <c r="VG36" s="194"/>
      <c r="VH36" s="194"/>
      <c r="VI36" s="194"/>
      <c r="VJ36" s="194"/>
      <c r="VK36" s="194"/>
      <c r="VL36" s="194"/>
      <c r="VM36" s="194"/>
      <c r="VN36" s="194"/>
      <c r="VO36" s="194"/>
      <c r="VP36" s="194"/>
      <c r="VQ36" s="194"/>
      <c r="VR36" s="194"/>
      <c r="VS36" s="194"/>
      <c r="VT36" s="194"/>
      <c r="VU36" s="194"/>
      <c r="VV36" s="194"/>
      <c r="VW36" s="194"/>
      <c r="VX36" s="194"/>
      <c r="VY36" s="194"/>
      <c r="VZ36" s="194"/>
      <c r="WA36" s="194"/>
      <c r="WB36" s="194"/>
      <c r="WC36" s="194"/>
      <c r="WD36" s="194"/>
      <c r="WE36" s="194"/>
      <c r="WF36" s="194"/>
      <c r="WG36" s="194"/>
      <c r="WH36" s="194"/>
      <c r="WI36" s="194"/>
      <c r="WJ36" s="194"/>
      <c r="WK36" s="194"/>
      <c r="WL36" s="194"/>
      <c r="WM36" s="194"/>
      <c r="WN36" s="194"/>
      <c r="WO36" s="194"/>
      <c r="WP36" s="194"/>
      <c r="WQ36" s="194"/>
      <c r="WR36" s="194"/>
      <c r="WS36" s="194"/>
      <c r="WT36" s="194"/>
      <c r="WU36" s="194"/>
      <c r="WV36" s="194"/>
      <c r="WW36" s="194"/>
      <c r="WX36" s="194"/>
      <c r="WY36" s="194"/>
      <c r="WZ36" s="194"/>
      <c r="XA36" s="194"/>
      <c r="XB36" s="194"/>
      <c r="XC36" s="194"/>
      <c r="XD36" s="194"/>
      <c r="XE36" s="194"/>
      <c r="XF36" s="194"/>
      <c r="XG36" s="194"/>
      <c r="XH36" s="194"/>
      <c r="XI36" s="194"/>
      <c r="XJ36" s="194"/>
      <c r="XK36" s="194"/>
      <c r="XL36" s="194"/>
      <c r="XM36" s="194"/>
      <c r="XN36" s="194"/>
      <c r="XO36" s="194"/>
      <c r="XP36" s="194"/>
      <c r="XQ36" s="194"/>
      <c r="XR36" s="194"/>
      <c r="XS36" s="194"/>
      <c r="XT36" s="194"/>
      <c r="XU36" s="194"/>
      <c r="XV36" s="194"/>
      <c r="XW36" s="194"/>
      <c r="XX36" s="194"/>
      <c r="XY36" s="194"/>
      <c r="XZ36" s="194"/>
      <c r="YA36" s="194"/>
      <c r="YB36" s="194"/>
      <c r="YC36" s="194"/>
      <c r="YD36" s="194"/>
      <c r="YE36" s="194"/>
      <c r="YF36" s="194"/>
      <c r="YG36" s="194"/>
      <c r="YH36" s="194"/>
      <c r="YI36" s="194"/>
      <c r="YJ36" s="194"/>
      <c r="YK36" s="194"/>
      <c r="YL36" s="194"/>
      <c r="YM36" s="194"/>
      <c r="YN36" s="194"/>
      <c r="YO36" s="194"/>
      <c r="YP36" s="194"/>
      <c r="YQ36" s="194"/>
      <c r="YR36" s="194"/>
      <c r="YS36" s="194"/>
      <c r="YT36" s="194"/>
      <c r="YU36" s="194"/>
      <c r="YV36" s="194"/>
      <c r="YW36" s="194"/>
      <c r="YX36" s="194"/>
      <c r="YY36" s="194"/>
      <c r="YZ36" s="194"/>
      <c r="ZA36" s="194"/>
      <c r="ZB36" s="194"/>
      <c r="ZC36" s="194"/>
      <c r="ZD36" s="194"/>
      <c r="ZE36" s="194"/>
      <c r="ZF36" s="194"/>
      <c r="ZG36" s="194"/>
      <c r="ZH36" s="194"/>
      <c r="ZI36" s="194"/>
      <c r="ZJ36" s="194"/>
      <c r="ZK36" s="194"/>
      <c r="ZL36" s="194"/>
      <c r="ZM36" s="194"/>
      <c r="ZN36" s="194"/>
      <c r="ZO36" s="194"/>
      <c r="ZP36" s="194"/>
      <c r="ZQ36" s="194"/>
      <c r="ZR36" s="194"/>
      <c r="ZS36" s="194"/>
      <c r="ZT36" s="194"/>
      <c r="ZU36" s="194"/>
      <c r="ZV36" s="194"/>
      <c r="ZW36" s="194"/>
      <c r="ZX36" s="194"/>
      <c r="ZY36" s="194"/>
      <c r="ZZ36" s="194"/>
      <c r="AAA36" s="194"/>
      <c r="AAB36" s="194"/>
      <c r="AAC36" s="194"/>
      <c r="AAD36" s="194"/>
      <c r="AAE36" s="194"/>
      <c r="AAF36" s="194"/>
      <c r="AAG36" s="194"/>
      <c r="AAH36" s="194"/>
      <c r="AAI36" s="194"/>
      <c r="AAJ36" s="194"/>
      <c r="AAK36" s="194"/>
      <c r="AAL36" s="194"/>
      <c r="AAM36" s="194"/>
      <c r="AAN36" s="194"/>
      <c r="AAO36" s="194"/>
      <c r="AAP36" s="194"/>
      <c r="AAQ36" s="194"/>
      <c r="AAR36" s="194"/>
      <c r="AAS36" s="194"/>
      <c r="AAT36" s="194"/>
      <c r="AAU36" s="194"/>
      <c r="AAV36" s="194"/>
      <c r="AAW36" s="194"/>
      <c r="AAX36" s="194"/>
      <c r="AAY36" s="194"/>
      <c r="AAZ36" s="194"/>
      <c r="ABA36" s="194"/>
      <c r="ABB36" s="194"/>
      <c r="ABC36" s="194"/>
      <c r="ABD36" s="194"/>
      <c r="ABE36" s="194"/>
      <c r="ABF36" s="194"/>
      <c r="ABG36" s="194"/>
      <c r="ABH36" s="194"/>
      <c r="ABI36" s="194"/>
      <c r="ABJ36" s="194"/>
      <c r="ABK36" s="194"/>
      <c r="ABL36" s="194"/>
      <c r="ABM36" s="194"/>
      <c r="ABN36" s="194"/>
      <c r="ABO36" s="194"/>
      <c r="ABP36" s="194"/>
      <c r="ABQ36" s="194"/>
      <c r="ABR36" s="194"/>
      <c r="ABS36" s="194"/>
      <c r="ABT36" s="194"/>
      <c r="ABU36" s="194"/>
      <c r="ABV36" s="194"/>
      <c r="ABW36" s="194"/>
      <c r="ABX36" s="194"/>
      <c r="ABY36" s="194"/>
      <c r="ABZ36" s="194"/>
      <c r="ACA36" s="194"/>
      <c r="ACB36" s="194"/>
      <c r="ACC36" s="194"/>
      <c r="ACD36" s="194"/>
      <c r="ACE36" s="194"/>
      <c r="ACF36" s="194"/>
      <c r="ACG36" s="194"/>
      <c r="ACH36" s="194"/>
      <c r="ACI36" s="194"/>
      <c r="ACJ36" s="194"/>
      <c r="ACK36" s="194"/>
      <c r="ACL36" s="194"/>
      <c r="ACM36" s="194"/>
      <c r="ACN36" s="194"/>
      <c r="ACO36" s="194"/>
      <c r="ACP36" s="194"/>
      <c r="ACQ36" s="194"/>
      <c r="ACR36" s="194"/>
      <c r="ACS36" s="194"/>
      <c r="ACT36" s="194"/>
      <c r="ACU36" s="194"/>
      <c r="ACV36" s="194"/>
      <c r="ACW36" s="194"/>
      <c r="ACX36" s="194"/>
      <c r="ACY36" s="194"/>
      <c r="ACZ36" s="194"/>
      <c r="ADA36" s="194"/>
      <c r="ADB36" s="194"/>
      <c r="ADC36" s="194"/>
      <c r="ADD36" s="194"/>
      <c r="ADE36" s="194"/>
      <c r="ADF36" s="194"/>
      <c r="ADG36" s="194"/>
      <c r="ADH36" s="194"/>
      <c r="ADI36" s="194"/>
      <c r="ADJ36" s="194"/>
      <c r="ADK36" s="194"/>
      <c r="ADL36" s="194"/>
      <c r="ADM36" s="194"/>
      <c r="ADN36" s="194"/>
      <c r="ADO36" s="194"/>
      <c r="ADP36" s="194"/>
      <c r="ADQ36" s="194"/>
      <c r="ADR36" s="194"/>
      <c r="ADS36" s="194"/>
      <c r="ADT36" s="194"/>
      <c r="ADU36" s="194"/>
      <c r="ADV36" s="194"/>
      <c r="ADW36" s="194"/>
      <c r="ADX36" s="194"/>
      <c r="ADY36" s="194"/>
      <c r="ADZ36" s="194"/>
      <c r="AEA36" s="194"/>
      <c r="AEB36" s="194"/>
      <c r="AEC36" s="194"/>
      <c r="AED36" s="194"/>
      <c r="AEE36" s="194"/>
      <c r="AEF36" s="194"/>
      <c r="AEG36" s="194"/>
      <c r="AEH36" s="194"/>
      <c r="AEI36" s="194"/>
      <c r="AEJ36" s="194"/>
      <c r="AEK36" s="194"/>
      <c r="AEL36" s="194"/>
      <c r="AEM36" s="194"/>
      <c r="AEN36" s="194"/>
      <c r="AEO36" s="194"/>
      <c r="AEP36" s="194"/>
      <c r="AEQ36" s="194"/>
      <c r="AER36" s="194"/>
      <c r="AES36" s="194"/>
      <c r="AET36" s="194"/>
      <c r="AEU36" s="194"/>
      <c r="AEV36" s="194"/>
      <c r="AEW36" s="194"/>
      <c r="AEX36" s="194"/>
      <c r="AEY36" s="194"/>
      <c r="AEZ36" s="194"/>
      <c r="AFA36" s="194"/>
      <c r="AFB36" s="194"/>
      <c r="AFC36" s="194"/>
      <c r="AFD36" s="194"/>
      <c r="AFE36" s="194"/>
      <c r="AFF36" s="194"/>
      <c r="AFG36" s="194"/>
      <c r="AFH36" s="194"/>
      <c r="AFI36" s="194"/>
      <c r="AFJ36" s="194"/>
      <c r="AFK36" s="194"/>
      <c r="AFL36" s="194"/>
      <c r="AFM36" s="194"/>
      <c r="AFN36" s="194"/>
      <c r="AFO36" s="194"/>
      <c r="AFP36" s="194"/>
      <c r="AFQ36" s="194"/>
      <c r="AFR36" s="194"/>
      <c r="AFS36" s="194"/>
      <c r="AFT36" s="194"/>
      <c r="AFU36" s="194"/>
      <c r="AFV36" s="194"/>
      <c r="AFW36" s="194"/>
      <c r="AFX36" s="194"/>
      <c r="AFY36" s="194"/>
      <c r="AFZ36" s="194"/>
      <c r="AGA36" s="194"/>
      <c r="AGB36" s="194"/>
      <c r="AGC36" s="194"/>
      <c r="AGD36" s="194"/>
      <c r="AGE36" s="194"/>
      <c r="AGF36" s="194"/>
      <c r="AGG36" s="194"/>
      <c r="AGH36" s="194"/>
      <c r="AGI36" s="194"/>
      <c r="AGJ36" s="194"/>
      <c r="AGK36" s="194"/>
      <c r="AGL36" s="194"/>
      <c r="AGM36" s="194"/>
      <c r="AGN36" s="194"/>
      <c r="AGO36" s="194"/>
      <c r="AGP36" s="194"/>
      <c r="AGQ36" s="194"/>
      <c r="AGR36" s="194"/>
      <c r="AGS36" s="194"/>
      <c r="AGT36" s="194"/>
      <c r="AGU36" s="194"/>
      <c r="AGV36" s="194"/>
      <c r="AGW36" s="194"/>
      <c r="AGX36" s="194"/>
      <c r="AGY36" s="194"/>
      <c r="AGZ36" s="194"/>
      <c r="AHA36" s="194"/>
      <c r="AHB36" s="194"/>
      <c r="AHC36" s="194"/>
      <c r="AHD36" s="194"/>
      <c r="AHE36" s="194"/>
      <c r="AHF36" s="194"/>
      <c r="AHG36" s="194"/>
      <c r="AHH36" s="194"/>
      <c r="AHI36" s="194"/>
      <c r="AHJ36" s="194"/>
      <c r="AHK36" s="194"/>
      <c r="AHL36" s="194"/>
      <c r="AHM36" s="194"/>
      <c r="AHN36" s="194"/>
      <c r="AHO36" s="194"/>
      <c r="AHP36" s="194"/>
      <c r="AHQ36" s="194"/>
      <c r="AHR36" s="194"/>
      <c r="AHS36" s="194"/>
      <c r="AHT36" s="194"/>
      <c r="AHU36" s="194"/>
      <c r="AHV36" s="194"/>
      <c r="AHW36" s="194"/>
      <c r="AHX36" s="194"/>
      <c r="AHY36" s="194"/>
      <c r="AHZ36" s="194"/>
      <c r="AIA36" s="194"/>
      <c r="AIB36" s="194"/>
      <c r="AIC36" s="194"/>
      <c r="AID36" s="194"/>
      <c r="AIE36" s="194"/>
      <c r="AIF36" s="194"/>
      <c r="AIG36" s="194"/>
      <c r="AIH36" s="194"/>
      <c r="AII36" s="194"/>
      <c r="AIJ36" s="194"/>
      <c r="AIK36" s="194"/>
      <c r="AIL36" s="194"/>
      <c r="AIM36" s="194"/>
      <c r="AIN36" s="194"/>
      <c r="AIO36" s="194"/>
      <c r="AIP36" s="194"/>
      <c r="AIQ36" s="194"/>
      <c r="AIR36" s="194"/>
      <c r="AIS36" s="194"/>
      <c r="AIT36" s="194"/>
      <c r="AIU36" s="194"/>
      <c r="AIV36" s="194"/>
      <c r="AIW36" s="194"/>
      <c r="AIX36" s="194"/>
      <c r="AIY36" s="194"/>
      <c r="AIZ36" s="194"/>
      <c r="AJA36" s="194"/>
      <c r="AJB36" s="194"/>
      <c r="AJC36" s="194"/>
      <c r="AJD36" s="194"/>
      <c r="AJE36" s="194"/>
      <c r="AJF36" s="194"/>
      <c r="AJG36" s="194"/>
      <c r="AJH36" s="194"/>
      <c r="AJI36" s="194"/>
      <c r="AJJ36" s="194"/>
      <c r="AJK36" s="194"/>
      <c r="AJL36" s="194"/>
      <c r="AJM36" s="194"/>
      <c r="AJN36" s="194"/>
      <c r="AJO36" s="194"/>
      <c r="AJP36" s="194"/>
      <c r="AJQ36" s="194"/>
      <c r="AJR36" s="194"/>
      <c r="AJS36" s="194"/>
      <c r="AJT36" s="194"/>
      <c r="AJU36" s="194"/>
      <c r="AJV36" s="194"/>
      <c r="AJW36" s="194"/>
      <c r="AJX36" s="194"/>
      <c r="AJY36" s="194"/>
      <c r="AJZ36" s="194"/>
      <c r="AKA36" s="194"/>
      <c r="AKB36" s="194"/>
      <c r="AKC36" s="194"/>
      <c r="AKD36" s="194"/>
      <c r="AKE36" s="194"/>
      <c r="AKF36" s="194"/>
      <c r="AKG36" s="194"/>
      <c r="AKH36" s="194"/>
      <c r="AKI36" s="194"/>
      <c r="AKJ36" s="194"/>
      <c r="AKK36" s="194"/>
      <c r="AKL36" s="194"/>
      <c r="AKM36" s="194"/>
      <c r="AKN36" s="194"/>
      <c r="AKO36" s="194"/>
      <c r="AKP36" s="194"/>
      <c r="AKQ36" s="194"/>
      <c r="AKR36" s="194"/>
      <c r="AKS36" s="194"/>
      <c r="AKT36" s="194"/>
      <c r="AKU36" s="194"/>
      <c r="AKV36" s="194"/>
      <c r="AKW36" s="194"/>
      <c r="AKX36" s="194"/>
      <c r="AKY36" s="194"/>
      <c r="AKZ36" s="194"/>
      <c r="ALA36" s="194"/>
      <c r="ALB36" s="194"/>
      <c r="ALC36" s="194"/>
      <c r="ALD36" s="194"/>
      <c r="ALE36" s="194"/>
      <c r="ALF36" s="194"/>
      <c r="ALG36" s="194"/>
      <c r="ALH36" s="194"/>
      <c r="ALI36" s="194"/>
      <c r="ALJ36" s="194"/>
      <c r="ALK36" s="194"/>
      <c r="ALL36" s="194"/>
      <c r="ALM36" s="194"/>
      <c r="ALN36" s="194"/>
      <c r="ALO36" s="194"/>
      <c r="ALP36" s="194"/>
      <c r="ALQ36" s="194"/>
      <c r="ALR36" s="194"/>
      <c r="ALS36" s="194"/>
      <c r="ALT36" s="194"/>
      <c r="ALU36" s="194"/>
      <c r="ALV36" s="194"/>
      <c r="ALW36" s="194"/>
      <c r="ALX36" s="194"/>
      <c r="ALY36" s="194"/>
      <c r="ALZ36" s="194"/>
      <c r="AMA36" s="194"/>
      <c r="AMB36" s="194"/>
      <c r="AMC36" s="194"/>
      <c r="AMD36" s="194"/>
      <c r="AME36" s="194"/>
    </row>
    <row r="37" spans="1:1019" ht="18.75">
      <c r="A37" s="203" t="s">
        <v>17</v>
      </c>
      <c r="B37" s="212" t="s">
        <v>524</v>
      </c>
      <c r="C37" s="203" t="s">
        <v>182</v>
      </c>
      <c r="D37" s="290">
        <f>D6/12/D36*1000</f>
        <v>49521.069662105263</v>
      </c>
      <c r="G37" s="349"/>
    </row>
    <row r="38" spans="1:1019" ht="10.5" customHeight="1">
      <c r="A38" s="197"/>
      <c r="B38" s="198"/>
      <c r="C38" s="197"/>
      <c r="D38" s="197"/>
    </row>
    <row r="39" spans="1:1019" ht="9.75" customHeight="1">
      <c r="A39" s="193"/>
      <c r="B39" s="273"/>
      <c r="C39" s="273"/>
      <c r="D39" s="273"/>
      <c r="E39" s="273"/>
      <c r="F39" s="273"/>
      <c r="G39" s="273"/>
    </row>
    <row r="40" spans="1:1019" ht="54" customHeight="1">
      <c r="A40" s="479" t="s">
        <v>668</v>
      </c>
      <c r="B40" s="479"/>
      <c r="C40" s="479"/>
      <c r="D40" s="479"/>
      <c r="E40" s="216"/>
      <c r="F40" s="216"/>
    </row>
    <row r="45" spans="1:1019">
      <c r="C45" s="281"/>
    </row>
  </sheetData>
  <mergeCells count="6">
    <mergeCell ref="A34:B34"/>
    <mergeCell ref="A1:D1"/>
    <mergeCell ref="A40:D40"/>
    <mergeCell ref="A2:D2"/>
    <mergeCell ref="A3:D3"/>
    <mergeCell ref="A26:B26"/>
  </mergeCells>
  <phoneticPr fontId="64" type="noConversion"/>
  <printOptions horizontalCentered="1"/>
  <pageMargins left="1.0236220472440944" right="0.23622047244094491" top="0.74803149606299213" bottom="0.74803149606299213" header="0.31496062992125984" footer="0.31496062992125984"/>
  <pageSetup paperSize="9" scale="51" orientation="portrait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68"/>
  <sheetViews>
    <sheetView zoomScale="75" zoomScaleNormal="75" workbookViewId="0">
      <selection activeCell="A5" sqref="A5:G5"/>
    </sheetView>
  </sheetViews>
  <sheetFormatPr defaultColWidth="9.140625" defaultRowHeight="15"/>
  <cols>
    <col min="1" max="1" width="9.140625" style="220"/>
    <col min="2" max="2" width="72.28515625" style="223" customWidth="1"/>
    <col min="3" max="3" width="13.140625" style="220" customWidth="1"/>
    <col min="4" max="4" width="14.5703125" style="220" customWidth="1"/>
    <col min="5" max="5" width="13.42578125" style="220" customWidth="1"/>
    <col min="6" max="6" width="15.42578125" style="220" customWidth="1"/>
    <col min="7" max="7" width="12.85546875" style="220" customWidth="1"/>
    <col min="8" max="8" width="0.42578125" style="220" customWidth="1"/>
    <col min="9" max="9" width="12.42578125" style="220" customWidth="1"/>
    <col min="10" max="16384" width="9.140625" style="220"/>
  </cols>
  <sheetData>
    <row r="1" spans="1:9">
      <c r="A1" s="217"/>
      <c r="B1" s="222"/>
      <c r="C1" s="483"/>
      <c r="D1" s="483"/>
      <c r="E1" s="219"/>
      <c r="F1" s="218"/>
      <c r="G1" s="218"/>
      <c r="H1" s="218"/>
    </row>
    <row r="2" spans="1:9">
      <c r="A2" s="218"/>
      <c r="B2" s="222"/>
      <c r="C2" s="218"/>
      <c r="D2" s="218"/>
      <c r="E2" s="219"/>
      <c r="F2" s="218"/>
      <c r="G2" s="218"/>
      <c r="H2" s="218"/>
    </row>
    <row r="3" spans="1:9">
      <c r="A3" s="218"/>
      <c r="B3" s="222"/>
      <c r="C3" s="218"/>
      <c r="D3" s="218"/>
      <c r="E3" s="219"/>
      <c r="F3" s="218"/>
      <c r="G3" s="218"/>
      <c r="H3" s="218"/>
    </row>
    <row r="4" spans="1:9">
      <c r="A4" s="218"/>
      <c r="B4" s="222"/>
      <c r="C4" s="218"/>
      <c r="D4" s="218"/>
      <c r="E4" s="219"/>
      <c r="F4" s="218"/>
      <c r="G4" s="218"/>
      <c r="H4" s="218"/>
    </row>
    <row r="5" spans="1:9" ht="47.45" customHeight="1">
      <c r="A5" s="487" t="s">
        <v>586</v>
      </c>
      <c r="B5" s="487"/>
      <c r="C5" s="487"/>
      <c r="D5" s="487"/>
      <c r="E5" s="487"/>
      <c r="F5" s="487"/>
      <c r="G5" s="487"/>
      <c r="H5" s="224"/>
    </row>
    <row r="6" spans="1:9">
      <c r="A6" s="225"/>
      <c r="B6" s="225"/>
      <c r="C6" s="225"/>
      <c r="D6" s="225"/>
      <c r="E6" s="218"/>
      <c r="F6" s="226"/>
      <c r="G6" s="226"/>
      <c r="H6" s="226"/>
    </row>
    <row r="7" spans="1:9" ht="27" customHeight="1">
      <c r="A7" s="484" t="s">
        <v>234</v>
      </c>
      <c r="B7" s="484" t="s">
        <v>551</v>
      </c>
      <c r="C7" s="484" t="s">
        <v>552</v>
      </c>
      <c r="D7" s="484" t="s">
        <v>553</v>
      </c>
      <c r="E7" s="484" t="s">
        <v>554</v>
      </c>
      <c r="F7" s="484" t="s">
        <v>555</v>
      </c>
      <c r="G7" s="484" t="s">
        <v>556</v>
      </c>
      <c r="H7" s="359"/>
      <c r="I7" s="485" t="s">
        <v>721</v>
      </c>
    </row>
    <row r="8" spans="1:9" ht="70.5" customHeight="1">
      <c r="A8" s="484"/>
      <c r="B8" s="484"/>
      <c r="C8" s="484"/>
      <c r="D8" s="484"/>
      <c r="E8" s="484"/>
      <c r="F8" s="484"/>
      <c r="G8" s="484"/>
      <c r="H8" s="359"/>
      <c r="I8" s="486"/>
    </row>
    <row r="9" spans="1:9" ht="13.5" customHeight="1">
      <c r="A9" s="484"/>
      <c r="B9" s="484"/>
      <c r="C9" s="484"/>
      <c r="D9" s="484"/>
      <c r="E9" s="484"/>
      <c r="F9" s="360" t="s">
        <v>182</v>
      </c>
      <c r="G9" s="360"/>
      <c r="H9" s="360"/>
      <c r="I9" s="351"/>
    </row>
    <row r="10" spans="1:9">
      <c r="A10" s="359">
        <v>1</v>
      </c>
      <c r="B10" s="359">
        <v>2</v>
      </c>
      <c r="C10" s="359">
        <v>3</v>
      </c>
      <c r="D10" s="359">
        <v>4</v>
      </c>
      <c r="E10" s="359">
        <v>5</v>
      </c>
      <c r="F10" s="359">
        <v>6</v>
      </c>
      <c r="G10" s="359">
        <v>7</v>
      </c>
      <c r="H10" s="359"/>
      <c r="I10" s="351"/>
    </row>
    <row r="11" spans="1:9" ht="36.950000000000003" customHeight="1">
      <c r="A11" s="268">
        <v>1</v>
      </c>
      <c r="B11" s="348" t="s">
        <v>680</v>
      </c>
      <c r="C11" s="269">
        <v>6</v>
      </c>
      <c r="D11" s="270" t="s">
        <v>583</v>
      </c>
      <c r="E11" s="271">
        <v>44562</v>
      </c>
      <c r="F11" s="272">
        <v>1418467</v>
      </c>
      <c r="G11" s="272">
        <v>3</v>
      </c>
      <c r="H11" s="355"/>
      <c r="I11" s="358">
        <v>116</v>
      </c>
    </row>
    <row r="12" spans="1:9" ht="29.1" customHeight="1">
      <c r="A12" s="268">
        <v>2</v>
      </c>
      <c r="B12" s="348" t="s">
        <v>681</v>
      </c>
      <c r="C12" s="269">
        <v>6</v>
      </c>
      <c r="D12" s="270" t="s">
        <v>581</v>
      </c>
      <c r="E12" s="271">
        <v>44562</v>
      </c>
      <c r="F12" s="272">
        <v>1152505</v>
      </c>
      <c r="G12" s="272">
        <v>3</v>
      </c>
      <c r="H12" s="355"/>
      <c r="I12" s="358">
        <f>I11+G11</f>
        <v>119</v>
      </c>
    </row>
    <row r="13" spans="1:9" ht="31.5" customHeight="1">
      <c r="A13" s="268">
        <v>3</v>
      </c>
      <c r="B13" s="348" t="s">
        <v>682</v>
      </c>
      <c r="C13" s="269">
        <v>6</v>
      </c>
      <c r="D13" s="270" t="s">
        <v>557</v>
      </c>
      <c r="E13" s="271">
        <v>44562</v>
      </c>
      <c r="F13" s="272">
        <v>6284814</v>
      </c>
      <c r="G13" s="272">
        <v>3</v>
      </c>
      <c r="H13" s="355"/>
      <c r="I13" s="358">
        <f t="shared" ref="I13:I58" si="0">I12+G12</f>
        <v>122</v>
      </c>
    </row>
    <row r="14" spans="1:9" ht="41.25" customHeight="1">
      <c r="A14" s="268">
        <v>4</v>
      </c>
      <c r="B14" s="348" t="s">
        <v>683</v>
      </c>
      <c r="C14" s="269">
        <v>6</v>
      </c>
      <c r="D14" s="270" t="s">
        <v>558</v>
      </c>
      <c r="E14" s="271">
        <v>44562</v>
      </c>
      <c r="F14" s="272">
        <v>6767703</v>
      </c>
      <c r="G14" s="272">
        <v>3</v>
      </c>
      <c r="H14" s="355"/>
      <c r="I14" s="358">
        <f t="shared" si="0"/>
        <v>125</v>
      </c>
    </row>
    <row r="15" spans="1:9" ht="41.25" customHeight="1">
      <c r="A15" s="268">
        <v>5</v>
      </c>
      <c r="B15" s="348" t="s">
        <v>684</v>
      </c>
      <c r="C15" s="269">
        <v>6</v>
      </c>
      <c r="D15" s="270" t="s">
        <v>579</v>
      </c>
      <c r="E15" s="271">
        <v>44562</v>
      </c>
      <c r="F15" s="272">
        <v>1153047</v>
      </c>
      <c r="G15" s="272">
        <v>3</v>
      </c>
      <c r="H15" s="355"/>
      <c r="I15" s="358">
        <f t="shared" si="0"/>
        <v>128</v>
      </c>
    </row>
    <row r="16" spans="1:9" ht="31.5">
      <c r="A16" s="268">
        <v>6</v>
      </c>
      <c r="B16" s="348" t="s">
        <v>685</v>
      </c>
      <c r="C16" s="269">
        <v>6</v>
      </c>
      <c r="D16" s="270" t="s">
        <v>584</v>
      </c>
      <c r="E16" s="271">
        <v>44562</v>
      </c>
      <c r="F16" s="272">
        <v>744695</v>
      </c>
      <c r="G16" s="272">
        <v>3</v>
      </c>
      <c r="H16" s="355"/>
      <c r="I16" s="358">
        <f t="shared" si="0"/>
        <v>131</v>
      </c>
    </row>
    <row r="17" spans="1:9" ht="31.5">
      <c r="A17" s="268">
        <v>7</v>
      </c>
      <c r="B17" s="348" t="s">
        <v>686</v>
      </c>
      <c r="C17" s="269">
        <v>6</v>
      </c>
      <c r="D17" s="270" t="s">
        <v>559</v>
      </c>
      <c r="E17" s="271">
        <v>44562</v>
      </c>
      <c r="F17" s="272">
        <v>768698</v>
      </c>
      <c r="G17" s="272">
        <v>3</v>
      </c>
      <c r="H17" s="355"/>
      <c r="I17" s="358">
        <f t="shared" si="0"/>
        <v>134</v>
      </c>
    </row>
    <row r="18" spans="1:9" ht="15.75">
      <c r="A18" s="268">
        <v>8</v>
      </c>
      <c r="B18" s="348" t="s">
        <v>687</v>
      </c>
      <c r="C18" s="269">
        <v>6</v>
      </c>
      <c r="D18" s="270" t="s">
        <v>642</v>
      </c>
      <c r="E18" s="271">
        <v>44562</v>
      </c>
      <c r="F18" s="272">
        <v>30000</v>
      </c>
      <c r="G18" s="272">
        <v>3</v>
      </c>
      <c r="H18" s="355"/>
      <c r="I18" s="358">
        <f t="shared" si="0"/>
        <v>137</v>
      </c>
    </row>
    <row r="19" spans="1:9" ht="31.5">
      <c r="A19" s="268">
        <v>9</v>
      </c>
      <c r="B19" s="348" t="s">
        <v>688</v>
      </c>
      <c r="C19" s="269">
        <v>6</v>
      </c>
      <c r="D19" s="270" t="s">
        <v>560</v>
      </c>
      <c r="E19" s="271">
        <v>44562</v>
      </c>
      <c r="F19" s="272">
        <v>768698</v>
      </c>
      <c r="G19" s="272">
        <v>3</v>
      </c>
      <c r="H19" s="355"/>
      <c r="I19" s="358">
        <f t="shared" si="0"/>
        <v>140</v>
      </c>
    </row>
    <row r="20" spans="1:9" ht="31.5">
      <c r="A20" s="268">
        <v>10</v>
      </c>
      <c r="B20" s="348" t="s">
        <v>689</v>
      </c>
      <c r="C20" s="269">
        <v>6</v>
      </c>
      <c r="D20" s="270" t="s">
        <v>569</v>
      </c>
      <c r="E20" s="271">
        <v>44562</v>
      </c>
      <c r="F20" s="272">
        <v>3592215</v>
      </c>
      <c r="G20" s="272">
        <v>3</v>
      </c>
      <c r="H20" s="355"/>
      <c r="I20" s="358">
        <f t="shared" si="0"/>
        <v>143</v>
      </c>
    </row>
    <row r="21" spans="1:9" ht="35.450000000000003" customHeight="1">
      <c r="A21" s="268">
        <v>11</v>
      </c>
      <c r="B21" s="348" t="s">
        <v>690</v>
      </c>
      <c r="C21" s="269">
        <v>6</v>
      </c>
      <c r="D21" s="270" t="s">
        <v>561</v>
      </c>
      <c r="E21" s="271">
        <v>44562</v>
      </c>
      <c r="F21" s="272">
        <v>967083</v>
      </c>
      <c r="G21" s="272">
        <v>3</v>
      </c>
      <c r="H21" s="355"/>
      <c r="I21" s="358">
        <f t="shared" si="0"/>
        <v>146</v>
      </c>
    </row>
    <row r="22" spans="1:9" ht="39.6" customHeight="1">
      <c r="A22" s="268">
        <v>12</v>
      </c>
      <c r="B22" s="348" t="s">
        <v>691</v>
      </c>
      <c r="C22" s="269">
        <v>6</v>
      </c>
      <c r="D22" s="270" t="s">
        <v>562</v>
      </c>
      <c r="E22" s="271">
        <v>44562</v>
      </c>
      <c r="F22" s="272">
        <v>338085</v>
      </c>
      <c r="G22" s="272">
        <v>3</v>
      </c>
      <c r="H22" s="355"/>
      <c r="I22" s="358">
        <f t="shared" si="0"/>
        <v>149</v>
      </c>
    </row>
    <row r="23" spans="1:9" ht="44.25" customHeight="1">
      <c r="A23" s="268">
        <v>13</v>
      </c>
      <c r="B23" s="348" t="s">
        <v>717</v>
      </c>
      <c r="C23" s="269">
        <v>6</v>
      </c>
      <c r="D23" s="270" t="s">
        <v>570</v>
      </c>
      <c r="E23" s="271">
        <v>44562</v>
      </c>
      <c r="F23" s="272">
        <v>2034074</v>
      </c>
      <c r="G23" s="272">
        <v>3</v>
      </c>
      <c r="H23" s="355"/>
      <c r="I23" s="358">
        <f t="shared" si="0"/>
        <v>152</v>
      </c>
    </row>
    <row r="24" spans="1:9" ht="35.450000000000003" customHeight="1">
      <c r="A24" s="268">
        <v>14</v>
      </c>
      <c r="B24" s="348" t="s">
        <v>692</v>
      </c>
      <c r="C24" s="269">
        <v>6</v>
      </c>
      <c r="D24" s="270" t="s">
        <v>563</v>
      </c>
      <c r="E24" s="271">
        <v>44562</v>
      </c>
      <c r="F24" s="272">
        <v>851059</v>
      </c>
      <c r="G24" s="272">
        <v>3</v>
      </c>
      <c r="H24" s="355"/>
      <c r="I24" s="358">
        <f t="shared" si="0"/>
        <v>155</v>
      </c>
    </row>
    <row r="25" spans="1:9" ht="31.5">
      <c r="A25" s="268">
        <v>15</v>
      </c>
      <c r="B25" s="348" t="s">
        <v>693</v>
      </c>
      <c r="C25" s="269">
        <v>6</v>
      </c>
      <c r="D25" s="270" t="s">
        <v>565</v>
      </c>
      <c r="E25" s="271">
        <v>44562</v>
      </c>
      <c r="F25" s="272">
        <v>514753</v>
      </c>
      <c r="G25" s="272">
        <v>3</v>
      </c>
      <c r="H25" s="355"/>
      <c r="I25" s="358">
        <f t="shared" si="0"/>
        <v>158</v>
      </c>
    </row>
    <row r="26" spans="1:9" ht="31.5">
      <c r="A26" s="268">
        <v>16</v>
      </c>
      <c r="B26" s="348" t="s">
        <v>694</v>
      </c>
      <c r="C26" s="269">
        <v>6</v>
      </c>
      <c r="D26" s="270" t="s">
        <v>571</v>
      </c>
      <c r="E26" s="271">
        <v>44562</v>
      </c>
      <c r="F26" s="272">
        <v>2034074</v>
      </c>
      <c r="G26" s="272">
        <v>3</v>
      </c>
      <c r="H26" s="355"/>
      <c r="I26" s="358">
        <f t="shared" si="0"/>
        <v>161</v>
      </c>
    </row>
    <row r="27" spans="1:9" ht="31.5">
      <c r="A27" s="268">
        <v>17</v>
      </c>
      <c r="B27" s="348" t="s">
        <v>695</v>
      </c>
      <c r="C27" s="269">
        <v>6</v>
      </c>
      <c r="D27" s="270" t="s">
        <v>580</v>
      </c>
      <c r="E27" s="271">
        <v>44562</v>
      </c>
      <c r="F27" s="272">
        <v>1153047</v>
      </c>
      <c r="G27" s="272">
        <v>3</v>
      </c>
      <c r="H27" s="355"/>
      <c r="I27" s="358">
        <f t="shared" si="0"/>
        <v>164</v>
      </c>
    </row>
    <row r="28" spans="1:9" ht="31.5">
      <c r="A28" s="268">
        <v>18</v>
      </c>
      <c r="B28" s="348" t="s">
        <v>696</v>
      </c>
      <c r="C28" s="269">
        <v>6</v>
      </c>
      <c r="D28" s="270" t="s">
        <v>566</v>
      </c>
      <c r="E28" s="271">
        <v>44562</v>
      </c>
      <c r="F28" s="272">
        <v>768698</v>
      </c>
      <c r="G28" s="272">
        <v>3</v>
      </c>
      <c r="H28" s="355"/>
      <c r="I28" s="358">
        <f t="shared" si="0"/>
        <v>167</v>
      </c>
    </row>
    <row r="29" spans="1:9" ht="31.5">
      <c r="A29" s="268">
        <v>19</v>
      </c>
      <c r="B29" s="348" t="s">
        <v>697</v>
      </c>
      <c r="C29" s="269">
        <v>6</v>
      </c>
      <c r="D29" s="270" t="s">
        <v>567</v>
      </c>
      <c r="E29" s="271">
        <v>44562</v>
      </c>
      <c r="F29" s="272">
        <v>1186875</v>
      </c>
      <c r="G29" s="272">
        <v>3</v>
      </c>
      <c r="H29" s="355"/>
      <c r="I29" s="358">
        <f t="shared" si="0"/>
        <v>170</v>
      </c>
    </row>
    <row r="30" spans="1:9" ht="31.5">
      <c r="A30" s="268">
        <v>20</v>
      </c>
      <c r="B30" s="348" t="s">
        <v>698</v>
      </c>
      <c r="C30" s="269">
        <v>6</v>
      </c>
      <c r="D30" s="270" t="s">
        <v>720</v>
      </c>
      <c r="E30" s="271">
        <v>44562</v>
      </c>
      <c r="F30" s="272">
        <v>1063851</v>
      </c>
      <c r="G30" s="272">
        <v>3</v>
      </c>
      <c r="H30" s="355"/>
      <c r="I30" s="358">
        <f t="shared" si="0"/>
        <v>173</v>
      </c>
    </row>
    <row r="31" spans="1:9" ht="29.25" customHeight="1">
      <c r="A31" s="268">
        <v>21</v>
      </c>
      <c r="B31" s="348" t="s">
        <v>699</v>
      </c>
      <c r="C31" s="269">
        <v>6</v>
      </c>
      <c r="D31" s="270" t="s">
        <v>568</v>
      </c>
      <c r="E31" s="271">
        <v>44562</v>
      </c>
      <c r="F31" s="272">
        <v>617704</v>
      </c>
      <c r="G31" s="272">
        <v>3</v>
      </c>
      <c r="H31" s="355"/>
      <c r="I31" s="358">
        <f t="shared" si="0"/>
        <v>176</v>
      </c>
    </row>
    <row r="32" spans="1:9" ht="29.25" customHeight="1">
      <c r="A32" s="268">
        <v>22</v>
      </c>
      <c r="B32" s="348" t="s">
        <v>700</v>
      </c>
      <c r="C32" s="269">
        <v>6</v>
      </c>
      <c r="D32" s="270" t="s">
        <v>564</v>
      </c>
      <c r="E32" s="271">
        <v>44562</v>
      </c>
      <c r="F32" s="272">
        <v>422606</v>
      </c>
      <c r="G32" s="272">
        <v>3</v>
      </c>
      <c r="H32" s="355"/>
      <c r="I32" s="358">
        <f t="shared" si="0"/>
        <v>179</v>
      </c>
    </row>
    <row r="33" spans="1:9" ht="29.25" customHeight="1">
      <c r="A33" s="268">
        <v>23</v>
      </c>
      <c r="B33" s="348" t="s">
        <v>701</v>
      </c>
      <c r="C33" s="269">
        <v>6</v>
      </c>
      <c r="D33" s="270" t="s">
        <v>572</v>
      </c>
      <c r="E33" s="271">
        <v>44562</v>
      </c>
      <c r="F33" s="272">
        <v>1647210</v>
      </c>
      <c r="G33" s="272">
        <v>3</v>
      </c>
      <c r="H33" s="355"/>
      <c r="I33" s="358">
        <f t="shared" si="0"/>
        <v>182</v>
      </c>
    </row>
    <row r="34" spans="1:9" ht="29.25" customHeight="1">
      <c r="A34" s="268">
        <v>24</v>
      </c>
      <c r="B34" s="348" t="s">
        <v>702</v>
      </c>
      <c r="C34" s="269">
        <v>6</v>
      </c>
      <c r="D34" s="270" t="s">
        <v>577</v>
      </c>
      <c r="E34" s="271">
        <v>44562</v>
      </c>
      <c r="F34" s="272">
        <v>1153047</v>
      </c>
      <c r="G34" s="272">
        <v>3</v>
      </c>
      <c r="H34" s="355"/>
      <c r="I34" s="358">
        <f t="shared" si="0"/>
        <v>185</v>
      </c>
    </row>
    <row r="35" spans="1:9" ht="29.25" customHeight="1">
      <c r="A35" s="268">
        <v>25</v>
      </c>
      <c r="B35" s="348" t="s">
        <v>703</v>
      </c>
      <c r="C35" s="269">
        <v>6</v>
      </c>
      <c r="D35" s="270" t="s">
        <v>573</v>
      </c>
      <c r="E35" s="271">
        <v>44562</v>
      </c>
      <c r="F35" s="272">
        <v>782425</v>
      </c>
      <c r="G35" s="272">
        <v>3</v>
      </c>
      <c r="H35" s="355"/>
      <c r="I35" s="358">
        <f t="shared" si="0"/>
        <v>188</v>
      </c>
    </row>
    <row r="36" spans="1:9" ht="29.25" customHeight="1">
      <c r="A36" s="268">
        <v>26</v>
      </c>
      <c r="B36" s="348" t="s">
        <v>704</v>
      </c>
      <c r="C36" s="269">
        <v>6</v>
      </c>
      <c r="D36" s="270" t="s">
        <v>574</v>
      </c>
      <c r="E36" s="271">
        <v>44562</v>
      </c>
      <c r="F36" s="272">
        <v>1036370</v>
      </c>
      <c r="G36" s="272">
        <v>3</v>
      </c>
      <c r="H36" s="355"/>
      <c r="I36" s="358">
        <f t="shared" si="0"/>
        <v>191</v>
      </c>
    </row>
    <row r="37" spans="1:9" ht="29.25" customHeight="1">
      <c r="A37" s="268">
        <v>27</v>
      </c>
      <c r="B37" s="348" t="s">
        <v>705</v>
      </c>
      <c r="C37" s="269">
        <v>6</v>
      </c>
      <c r="D37" s="270" t="s">
        <v>575</v>
      </c>
      <c r="E37" s="271">
        <v>44562</v>
      </c>
      <c r="F37" s="272">
        <v>944167</v>
      </c>
      <c r="G37" s="272">
        <v>3</v>
      </c>
      <c r="H37" s="355"/>
      <c r="I37" s="358">
        <f t="shared" si="0"/>
        <v>194</v>
      </c>
    </row>
    <row r="38" spans="1:9" ht="29.25" customHeight="1">
      <c r="A38" s="268">
        <v>28</v>
      </c>
      <c r="B38" s="348" t="s">
        <v>706</v>
      </c>
      <c r="C38" s="269">
        <v>6</v>
      </c>
      <c r="D38" s="270" t="s">
        <v>576</v>
      </c>
      <c r="E38" s="271">
        <v>44562</v>
      </c>
      <c r="F38" s="272">
        <v>1729571</v>
      </c>
      <c r="G38" s="272">
        <v>3</v>
      </c>
      <c r="H38" s="355"/>
      <c r="I38" s="358">
        <f t="shared" si="0"/>
        <v>197</v>
      </c>
    </row>
    <row r="39" spans="1:9" ht="29.25" customHeight="1">
      <c r="A39" s="268">
        <v>29</v>
      </c>
      <c r="B39" s="348" t="s">
        <v>707</v>
      </c>
      <c r="C39" s="269">
        <v>6</v>
      </c>
      <c r="D39" s="270" t="s">
        <v>582</v>
      </c>
      <c r="E39" s="271">
        <v>44562</v>
      </c>
      <c r="F39" s="272">
        <v>1153047</v>
      </c>
      <c r="G39" s="272">
        <v>3</v>
      </c>
      <c r="H39" s="355"/>
      <c r="I39" s="358">
        <f t="shared" si="0"/>
        <v>200</v>
      </c>
    </row>
    <row r="40" spans="1:9" ht="29.25" customHeight="1">
      <c r="A40" s="268">
        <v>30</v>
      </c>
      <c r="B40" s="348" t="s">
        <v>708</v>
      </c>
      <c r="C40" s="269">
        <v>6</v>
      </c>
      <c r="D40" s="270" t="s">
        <v>643</v>
      </c>
      <c r="E40" s="271">
        <v>44562</v>
      </c>
      <c r="F40" s="272">
        <v>30000</v>
      </c>
      <c r="G40" s="272">
        <v>3</v>
      </c>
      <c r="H40" s="355"/>
      <c r="I40" s="358">
        <f t="shared" si="0"/>
        <v>203</v>
      </c>
    </row>
    <row r="41" spans="1:9" ht="29.25" customHeight="1">
      <c r="A41" s="268">
        <v>31</v>
      </c>
      <c r="B41" s="348" t="s">
        <v>709</v>
      </c>
      <c r="C41" s="269">
        <v>6</v>
      </c>
      <c r="D41" s="270" t="s">
        <v>644</v>
      </c>
      <c r="E41" s="271">
        <v>44562</v>
      </c>
      <c r="F41" s="272">
        <v>30000</v>
      </c>
      <c r="G41" s="272">
        <v>3</v>
      </c>
      <c r="H41" s="355"/>
      <c r="I41" s="358">
        <f t="shared" si="0"/>
        <v>206</v>
      </c>
    </row>
    <row r="42" spans="1:9" ht="29.25" customHeight="1">
      <c r="A42" s="268">
        <v>32</v>
      </c>
      <c r="B42" s="348" t="s">
        <v>710</v>
      </c>
      <c r="C42" s="269">
        <v>6</v>
      </c>
      <c r="D42" s="270" t="s">
        <v>578</v>
      </c>
      <c r="E42" s="271">
        <v>44562</v>
      </c>
      <c r="F42" s="272">
        <v>930869</v>
      </c>
      <c r="G42" s="272">
        <v>3</v>
      </c>
      <c r="H42" s="355"/>
      <c r="I42" s="358">
        <f t="shared" si="0"/>
        <v>209</v>
      </c>
    </row>
    <row r="43" spans="1:9" ht="29.25" customHeight="1">
      <c r="A43" s="268">
        <v>33</v>
      </c>
      <c r="B43" s="348" t="s">
        <v>711</v>
      </c>
      <c r="C43" s="269">
        <v>6</v>
      </c>
      <c r="D43" s="270" t="s">
        <v>719</v>
      </c>
      <c r="E43" s="271">
        <v>44573</v>
      </c>
      <c r="F43" s="272">
        <v>697970.61</v>
      </c>
      <c r="G43" s="272">
        <v>3</v>
      </c>
      <c r="H43" s="355"/>
      <c r="I43" s="358">
        <f t="shared" si="0"/>
        <v>212</v>
      </c>
    </row>
    <row r="44" spans="1:9" ht="29.25" customHeight="1">
      <c r="A44" s="268">
        <v>34</v>
      </c>
      <c r="B44" s="348" t="s">
        <v>712</v>
      </c>
      <c r="C44" s="269">
        <v>6</v>
      </c>
      <c r="D44" s="270" t="s">
        <v>718</v>
      </c>
      <c r="E44" s="271">
        <v>44573</v>
      </c>
      <c r="F44" s="272">
        <v>5703849.3200000003</v>
      </c>
      <c r="G44" s="272">
        <v>3</v>
      </c>
      <c r="H44" s="355"/>
      <c r="I44" s="358">
        <f t="shared" si="0"/>
        <v>215</v>
      </c>
    </row>
    <row r="45" spans="1:9" ht="29.25" customHeight="1">
      <c r="A45" s="268">
        <v>35</v>
      </c>
      <c r="B45" s="348" t="s">
        <v>713</v>
      </c>
      <c r="C45" s="269">
        <v>10</v>
      </c>
      <c r="D45" s="270" t="s">
        <v>716</v>
      </c>
      <c r="E45" s="271">
        <v>44562</v>
      </c>
      <c r="F45" s="272">
        <v>967200</v>
      </c>
      <c r="G45" s="272">
        <v>3</v>
      </c>
      <c r="H45" s="355"/>
      <c r="I45" s="358">
        <f t="shared" si="0"/>
        <v>218</v>
      </c>
    </row>
    <row r="46" spans="1:9" ht="29.25" customHeight="1">
      <c r="A46" s="268">
        <v>36</v>
      </c>
      <c r="B46" s="348" t="s">
        <v>757</v>
      </c>
      <c r="C46" s="269">
        <v>7</v>
      </c>
      <c r="D46" s="270" t="s">
        <v>758</v>
      </c>
      <c r="E46" s="271">
        <v>44559</v>
      </c>
      <c r="F46" s="272">
        <v>1934400</v>
      </c>
      <c r="G46" s="272">
        <v>3</v>
      </c>
      <c r="H46" s="355"/>
      <c r="I46" s="358">
        <f t="shared" si="0"/>
        <v>221</v>
      </c>
    </row>
    <row r="47" spans="1:9" ht="29.25" customHeight="1">
      <c r="A47" s="268">
        <v>37</v>
      </c>
      <c r="B47" s="348" t="s">
        <v>753</v>
      </c>
      <c r="C47" s="269">
        <v>6</v>
      </c>
      <c r="D47" s="270" t="s">
        <v>754</v>
      </c>
      <c r="E47" s="271">
        <v>44676</v>
      </c>
      <c r="F47" s="272">
        <v>30000</v>
      </c>
      <c r="G47" s="272">
        <v>3</v>
      </c>
      <c r="H47" s="355"/>
      <c r="I47" s="358">
        <f t="shared" si="0"/>
        <v>224</v>
      </c>
    </row>
    <row r="48" spans="1:9" ht="29.25" customHeight="1">
      <c r="A48" s="268">
        <v>38</v>
      </c>
      <c r="B48" s="348" t="s">
        <v>752</v>
      </c>
      <c r="C48" s="269">
        <v>6</v>
      </c>
      <c r="D48" s="270" t="s">
        <v>756</v>
      </c>
      <c r="E48" s="271">
        <v>44676</v>
      </c>
      <c r="F48" s="272">
        <v>5000</v>
      </c>
      <c r="G48" s="272">
        <v>3</v>
      </c>
      <c r="H48" s="355"/>
      <c r="I48" s="358">
        <f t="shared" si="0"/>
        <v>227</v>
      </c>
    </row>
    <row r="49" spans="1:10" ht="29.25" customHeight="1">
      <c r="A49" s="268">
        <v>39</v>
      </c>
      <c r="B49" s="348" t="s">
        <v>751</v>
      </c>
      <c r="C49" s="269">
        <v>6</v>
      </c>
      <c r="D49" s="270" t="s">
        <v>755</v>
      </c>
      <c r="E49" s="271">
        <v>44676</v>
      </c>
      <c r="F49" s="272">
        <v>5000</v>
      </c>
      <c r="G49" s="272">
        <v>3</v>
      </c>
      <c r="H49" s="355"/>
      <c r="I49" s="358">
        <f t="shared" si="0"/>
        <v>230</v>
      </c>
    </row>
    <row r="50" spans="1:10" ht="29.25" customHeight="1">
      <c r="A50" s="268">
        <v>40</v>
      </c>
      <c r="B50" s="348" t="s">
        <v>770</v>
      </c>
      <c r="C50" s="269">
        <v>6</v>
      </c>
      <c r="D50" s="270" t="s">
        <v>762</v>
      </c>
      <c r="E50" s="271">
        <v>44676</v>
      </c>
      <c r="F50" s="272">
        <v>5000</v>
      </c>
      <c r="G50" s="272">
        <v>3</v>
      </c>
      <c r="H50" s="355"/>
      <c r="I50" s="358">
        <f t="shared" si="0"/>
        <v>233</v>
      </c>
    </row>
    <row r="51" spans="1:10" ht="29.25" customHeight="1">
      <c r="A51" s="268">
        <v>41</v>
      </c>
      <c r="B51" s="348" t="s">
        <v>771</v>
      </c>
      <c r="C51" s="269">
        <v>6</v>
      </c>
      <c r="D51" s="270" t="s">
        <v>763</v>
      </c>
      <c r="E51" s="271">
        <v>44676</v>
      </c>
      <c r="F51" s="272">
        <v>5000</v>
      </c>
      <c r="G51" s="272">
        <v>3</v>
      </c>
      <c r="H51" s="355"/>
      <c r="I51" s="358">
        <f t="shared" si="0"/>
        <v>236</v>
      </c>
    </row>
    <row r="52" spans="1:10" ht="45" customHeight="1">
      <c r="A52" s="268">
        <v>42</v>
      </c>
      <c r="B52" s="348" t="s">
        <v>772</v>
      </c>
      <c r="C52" s="269">
        <v>6</v>
      </c>
      <c r="D52" s="366" t="s">
        <v>764</v>
      </c>
      <c r="E52" s="271">
        <v>44743</v>
      </c>
      <c r="F52" s="367" t="s">
        <v>777</v>
      </c>
      <c r="G52" s="272">
        <v>3</v>
      </c>
      <c r="H52" s="355"/>
      <c r="I52" s="358">
        <f t="shared" si="0"/>
        <v>239</v>
      </c>
    </row>
    <row r="53" spans="1:10" ht="43.5" customHeight="1">
      <c r="A53" s="268">
        <v>43</v>
      </c>
      <c r="B53" s="348" t="s">
        <v>773</v>
      </c>
      <c r="C53" s="269">
        <v>6</v>
      </c>
      <c r="D53" s="366" t="s">
        <v>765</v>
      </c>
      <c r="E53" s="271">
        <v>44743</v>
      </c>
      <c r="F53" s="272">
        <v>18169.59</v>
      </c>
      <c r="G53" s="272">
        <v>3</v>
      </c>
      <c r="H53" s="355"/>
      <c r="I53" s="358">
        <f t="shared" si="0"/>
        <v>242</v>
      </c>
    </row>
    <row r="54" spans="1:10" ht="46.5" customHeight="1">
      <c r="A54" s="268">
        <v>44</v>
      </c>
      <c r="B54" s="348" t="s">
        <v>774</v>
      </c>
      <c r="C54" s="269">
        <v>6</v>
      </c>
      <c r="D54" s="366" t="s">
        <v>766</v>
      </c>
      <c r="E54" s="271">
        <v>44743</v>
      </c>
      <c r="F54" s="272">
        <v>22098.15</v>
      </c>
      <c r="G54" s="272">
        <v>3</v>
      </c>
      <c r="H54" s="355"/>
      <c r="I54" s="358">
        <f t="shared" si="0"/>
        <v>245</v>
      </c>
    </row>
    <row r="55" spans="1:10" ht="46.5" customHeight="1">
      <c r="A55" s="268">
        <v>45</v>
      </c>
      <c r="B55" s="348" t="s">
        <v>774</v>
      </c>
      <c r="C55" s="269">
        <v>6</v>
      </c>
      <c r="D55" s="366" t="s">
        <v>767</v>
      </c>
      <c r="E55" s="271">
        <v>44743</v>
      </c>
      <c r="F55" s="272">
        <v>22098.15</v>
      </c>
      <c r="G55" s="272">
        <v>3</v>
      </c>
      <c r="H55" s="355"/>
      <c r="I55" s="358">
        <f t="shared" si="0"/>
        <v>248</v>
      </c>
    </row>
    <row r="56" spans="1:10" ht="50.25" customHeight="1">
      <c r="A56" s="268">
        <v>46</v>
      </c>
      <c r="B56" s="348" t="s">
        <v>775</v>
      </c>
      <c r="C56" s="269">
        <v>6</v>
      </c>
      <c r="D56" s="366" t="s">
        <v>768</v>
      </c>
      <c r="E56" s="271">
        <v>44743</v>
      </c>
      <c r="F56" s="272">
        <v>27498.75</v>
      </c>
      <c r="G56" s="272">
        <v>3</v>
      </c>
      <c r="H56" s="355"/>
      <c r="I56" s="358">
        <f t="shared" si="0"/>
        <v>251</v>
      </c>
    </row>
    <row r="57" spans="1:10" ht="45" customHeight="1">
      <c r="A57" s="268">
        <v>47</v>
      </c>
      <c r="B57" s="348" t="s">
        <v>776</v>
      </c>
      <c r="C57" s="269">
        <v>6</v>
      </c>
      <c r="D57" s="366" t="s">
        <v>769</v>
      </c>
      <c r="E57" s="271">
        <v>44743</v>
      </c>
      <c r="F57" s="272">
        <v>27498.75</v>
      </c>
      <c r="G57" s="272">
        <v>3</v>
      </c>
      <c r="H57" s="355"/>
      <c r="I57" s="358">
        <f t="shared" si="0"/>
        <v>254</v>
      </c>
    </row>
    <row r="58" spans="1:10" ht="29.25" customHeight="1">
      <c r="A58" s="361"/>
      <c r="B58" s="348" t="s">
        <v>585</v>
      </c>
      <c r="C58" s="362"/>
      <c r="D58" s="362"/>
      <c r="E58" s="362"/>
      <c r="F58" s="363">
        <f>SUM(F11:F57)</f>
        <v>53540240.32</v>
      </c>
      <c r="G58" s="363"/>
      <c r="H58" s="363"/>
      <c r="I58" s="358">
        <f t="shared" si="0"/>
        <v>257</v>
      </c>
      <c r="J58" s="237"/>
    </row>
    <row r="59" spans="1:10">
      <c r="A59" s="218"/>
      <c r="B59" s="222"/>
      <c r="C59" s="218"/>
      <c r="D59" s="218"/>
      <c r="E59" s="218"/>
      <c r="F59" s="218"/>
      <c r="G59" s="218"/>
      <c r="H59" s="218"/>
    </row>
    <row r="60" spans="1:10">
      <c r="A60" s="218"/>
      <c r="B60" s="222"/>
      <c r="C60" s="218"/>
      <c r="D60" s="218"/>
      <c r="E60" s="218"/>
      <c r="F60" s="218"/>
      <c r="G60" s="218"/>
      <c r="H60" s="218"/>
    </row>
    <row r="61" spans="1:10">
      <c r="A61" s="218"/>
      <c r="B61" s="222" t="s">
        <v>426</v>
      </c>
      <c r="C61" s="219"/>
      <c r="D61" s="219"/>
      <c r="E61" s="218"/>
      <c r="F61" s="218" t="s">
        <v>667</v>
      </c>
      <c r="G61" s="218"/>
      <c r="H61" s="218"/>
    </row>
    <row r="62" spans="1:10">
      <c r="A62" s="218"/>
      <c r="B62" s="222"/>
      <c r="C62" s="219"/>
      <c r="D62" s="219"/>
      <c r="E62" s="218"/>
      <c r="F62" s="218"/>
      <c r="G62" s="218"/>
      <c r="H62" s="218"/>
    </row>
    <row r="63" spans="1:10">
      <c r="A63" s="218"/>
      <c r="B63" s="222" t="s">
        <v>759</v>
      </c>
      <c r="C63" s="219"/>
      <c r="D63" s="219"/>
      <c r="E63" s="218"/>
      <c r="F63" s="218"/>
      <c r="G63" s="218"/>
      <c r="H63" s="218"/>
    </row>
    <row r="64" spans="1:10">
      <c r="A64" s="218"/>
      <c r="B64" s="222"/>
      <c r="C64" s="218"/>
      <c r="D64" s="218"/>
      <c r="E64" s="219"/>
      <c r="F64" s="218"/>
      <c r="G64" s="218"/>
      <c r="H64" s="218"/>
    </row>
    <row r="65" spans="1:8">
      <c r="A65" s="218"/>
      <c r="B65" s="222"/>
      <c r="C65" s="218"/>
      <c r="D65" s="218"/>
      <c r="E65" s="219"/>
      <c r="F65" s="218"/>
      <c r="G65" s="218"/>
      <c r="H65" s="218"/>
    </row>
    <row r="66" spans="1:8">
      <c r="A66" s="218"/>
      <c r="B66" s="222"/>
      <c r="C66" s="218"/>
      <c r="D66" s="218"/>
      <c r="E66" s="219"/>
      <c r="F66" s="218"/>
      <c r="G66" s="218"/>
      <c r="H66" s="218"/>
    </row>
    <row r="67" spans="1:8">
      <c r="A67" s="218"/>
      <c r="B67" s="222"/>
      <c r="C67" s="218"/>
      <c r="D67" s="218"/>
      <c r="E67" s="219"/>
      <c r="F67" s="218"/>
      <c r="G67" s="218"/>
      <c r="H67" s="218"/>
    </row>
    <row r="68" spans="1:8">
      <c r="B68" s="222"/>
      <c r="E68" s="219"/>
      <c r="F68" s="218"/>
      <c r="G68" s="218"/>
      <c r="H68" s="218"/>
    </row>
  </sheetData>
  <autoFilter ref="B1:B68" xr:uid="{00000000-0009-0000-0000-00000F000000}"/>
  <mergeCells count="10">
    <mergeCell ref="I7:I8"/>
    <mergeCell ref="E7:E9"/>
    <mergeCell ref="F7:F8"/>
    <mergeCell ref="G7:G8"/>
    <mergeCell ref="A5:G5"/>
    <mergeCell ref="C1:D1"/>
    <mergeCell ref="A7:A9"/>
    <mergeCell ref="B7:B9"/>
    <mergeCell ref="C7:C9"/>
    <mergeCell ref="D7:D9"/>
  </mergeCells>
  <phoneticPr fontId="64" type="noConversion"/>
  <pageMargins left="0.70866141732283472" right="0.70866141732283472" top="0.19685039370078741" bottom="0.15748031496062992" header="0.31496062992125984" footer="0.31496062992125984"/>
  <pageSetup paperSize="9" scale="5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67"/>
  <sheetViews>
    <sheetView zoomScale="75" zoomScaleNormal="75" workbookViewId="0">
      <selection activeCell="B55" sqref="B55"/>
    </sheetView>
  </sheetViews>
  <sheetFormatPr defaultColWidth="9.140625" defaultRowHeight="15"/>
  <cols>
    <col min="1" max="1" width="9.140625" style="220"/>
    <col min="2" max="2" width="72.28515625" style="223" customWidth="1"/>
    <col min="3" max="3" width="13.140625" style="220" customWidth="1"/>
    <col min="4" max="4" width="14.5703125" style="220" customWidth="1"/>
    <col min="5" max="6" width="13.42578125" style="220" customWidth="1"/>
    <col min="7" max="7" width="15.42578125" style="220" customWidth="1"/>
    <col min="8" max="8" width="12.85546875" style="220" customWidth="1"/>
    <col min="9" max="9" width="14.42578125" style="220" customWidth="1"/>
    <col min="10" max="10" width="13.7109375" style="220" hidden="1" customWidth="1"/>
    <col min="11" max="11" width="13" style="220" hidden="1" customWidth="1"/>
    <col min="12" max="16384" width="9.140625" style="220"/>
  </cols>
  <sheetData>
    <row r="1" spans="1:11">
      <c r="A1" s="218"/>
      <c r="B1" s="222"/>
      <c r="C1" s="218"/>
      <c r="D1" s="218"/>
      <c r="E1" s="219"/>
      <c r="F1" s="219"/>
      <c r="G1" s="218"/>
      <c r="H1" s="218"/>
    </row>
    <row r="2" spans="1:11">
      <c r="A2" s="218"/>
      <c r="B2" s="222"/>
      <c r="C2" s="218"/>
      <c r="D2" s="218"/>
      <c r="E2" s="219"/>
      <c r="F2" s="219"/>
      <c r="G2" s="218"/>
      <c r="H2" s="218"/>
    </row>
    <row r="3" spans="1:11" ht="47.45" customHeight="1">
      <c r="A3" s="487" t="s">
        <v>587</v>
      </c>
      <c r="B3" s="487"/>
      <c r="C3" s="487"/>
      <c r="D3" s="487"/>
      <c r="E3" s="487"/>
      <c r="F3" s="487"/>
      <c r="G3" s="487"/>
      <c r="H3" s="487"/>
    </row>
    <row r="4" spans="1:11">
      <c r="A4" s="225"/>
      <c r="B4" s="225"/>
      <c r="C4" s="225"/>
      <c r="D4" s="225"/>
      <c r="E4" s="218"/>
      <c r="F4" s="218"/>
      <c r="G4" s="226"/>
      <c r="H4" s="226"/>
    </row>
    <row r="5" spans="1:11" ht="27" customHeight="1">
      <c r="A5" s="490" t="s">
        <v>234</v>
      </c>
      <c r="B5" s="490" t="s">
        <v>551</v>
      </c>
      <c r="C5" s="490" t="s">
        <v>552</v>
      </c>
      <c r="D5" s="490" t="s">
        <v>553</v>
      </c>
      <c r="E5" s="490" t="s">
        <v>588</v>
      </c>
      <c r="F5" s="490" t="s">
        <v>589</v>
      </c>
      <c r="G5" s="490" t="s">
        <v>555</v>
      </c>
      <c r="H5" s="488" t="s">
        <v>556</v>
      </c>
      <c r="I5" s="488" t="s">
        <v>592</v>
      </c>
      <c r="J5" s="489" t="s">
        <v>556</v>
      </c>
      <c r="K5" s="490" t="s">
        <v>556</v>
      </c>
    </row>
    <row r="6" spans="1:11" ht="70.5" customHeight="1">
      <c r="A6" s="490"/>
      <c r="B6" s="490"/>
      <c r="C6" s="490"/>
      <c r="D6" s="490"/>
      <c r="E6" s="490"/>
      <c r="F6" s="490"/>
      <c r="G6" s="490"/>
      <c r="H6" s="488"/>
      <c r="I6" s="488"/>
      <c r="J6" s="489"/>
      <c r="K6" s="490"/>
    </row>
    <row r="7" spans="1:11" ht="13.5" customHeight="1">
      <c r="A7" s="490"/>
      <c r="B7" s="490"/>
      <c r="C7" s="490"/>
      <c r="D7" s="490"/>
      <c r="E7" s="490"/>
      <c r="F7" s="490"/>
      <c r="G7" s="235" t="s">
        <v>182</v>
      </c>
      <c r="H7" s="353"/>
      <c r="I7" s="351"/>
    </row>
    <row r="8" spans="1:11" ht="15.75">
      <c r="A8" s="236">
        <v>1</v>
      </c>
      <c r="B8" s="236">
        <v>2</v>
      </c>
      <c r="C8" s="236">
        <v>3</v>
      </c>
      <c r="D8" s="236">
        <v>4</v>
      </c>
      <c r="E8" s="236">
        <v>5</v>
      </c>
      <c r="F8" s="236">
        <v>6</v>
      </c>
      <c r="G8" s="236">
        <v>6</v>
      </c>
      <c r="H8" s="354">
        <v>7</v>
      </c>
      <c r="I8" s="357">
        <v>8</v>
      </c>
    </row>
    <row r="9" spans="1:11" ht="31.5">
      <c r="A9" s="227">
        <v>1</v>
      </c>
      <c r="B9" s="228" t="s">
        <v>680</v>
      </c>
      <c r="C9" s="229">
        <v>6</v>
      </c>
      <c r="D9" s="230" t="s">
        <v>583</v>
      </c>
      <c r="E9" s="230" t="s">
        <v>583</v>
      </c>
      <c r="F9" s="221">
        <v>44621</v>
      </c>
      <c r="G9" s="231">
        <v>1418467</v>
      </c>
      <c r="H9" s="355">
        <v>2</v>
      </c>
      <c r="I9" s="356">
        <v>258</v>
      </c>
      <c r="J9" s="238">
        <v>7590.64</v>
      </c>
      <c r="K9" s="255">
        <f>J9*12</f>
        <v>91087.680000000008</v>
      </c>
    </row>
    <row r="10" spans="1:11" ht="31.5">
      <c r="A10" s="227">
        <v>2</v>
      </c>
      <c r="B10" s="228" t="s">
        <v>681</v>
      </c>
      <c r="C10" s="229">
        <v>6</v>
      </c>
      <c r="D10" s="230" t="s">
        <v>581</v>
      </c>
      <c r="E10" s="230" t="s">
        <v>581</v>
      </c>
      <c r="F10" s="221">
        <v>44621</v>
      </c>
      <c r="G10" s="231">
        <v>1152505</v>
      </c>
      <c r="H10" s="355">
        <v>2</v>
      </c>
      <c r="I10" s="356">
        <f>I9+H9</f>
        <v>260</v>
      </c>
      <c r="J10" s="238">
        <v>5392.6</v>
      </c>
      <c r="K10" s="255">
        <f t="shared" ref="K10:K56" si="0">J10*12</f>
        <v>64711.200000000004</v>
      </c>
    </row>
    <row r="11" spans="1:11" ht="31.5">
      <c r="A11" s="227">
        <v>3</v>
      </c>
      <c r="B11" s="228" t="s">
        <v>682</v>
      </c>
      <c r="C11" s="229">
        <v>6</v>
      </c>
      <c r="D11" s="230" t="s">
        <v>557</v>
      </c>
      <c r="E11" s="230" t="s">
        <v>557</v>
      </c>
      <c r="F11" s="221">
        <v>44621</v>
      </c>
      <c r="G11" s="231">
        <v>6284814</v>
      </c>
      <c r="H11" s="355">
        <v>2</v>
      </c>
      <c r="I11" s="356">
        <f t="shared" ref="I11:I56" si="1">I10+H10</f>
        <v>262</v>
      </c>
      <c r="J11" s="238">
        <v>47808.38</v>
      </c>
      <c r="K11" s="255">
        <f t="shared" si="0"/>
        <v>573700.55999999994</v>
      </c>
    </row>
    <row r="12" spans="1:11" ht="31.5">
      <c r="A12" s="227">
        <v>4</v>
      </c>
      <c r="B12" s="228" t="s">
        <v>683</v>
      </c>
      <c r="C12" s="229">
        <v>6</v>
      </c>
      <c r="D12" s="230" t="s">
        <v>558</v>
      </c>
      <c r="E12" s="230" t="s">
        <v>558</v>
      </c>
      <c r="F12" s="221">
        <v>44621</v>
      </c>
      <c r="G12" s="231">
        <v>6767703</v>
      </c>
      <c r="H12" s="355">
        <v>2</v>
      </c>
      <c r="I12" s="356">
        <f t="shared" si="1"/>
        <v>264</v>
      </c>
      <c r="J12" s="238">
        <v>51799.199999999997</v>
      </c>
      <c r="K12" s="255">
        <f t="shared" si="0"/>
        <v>621590.39999999991</v>
      </c>
    </row>
    <row r="13" spans="1:11" ht="31.5">
      <c r="A13" s="227">
        <v>5</v>
      </c>
      <c r="B13" s="228" t="s">
        <v>684</v>
      </c>
      <c r="C13" s="229">
        <v>6</v>
      </c>
      <c r="D13" s="230" t="s">
        <v>579</v>
      </c>
      <c r="E13" s="230" t="s">
        <v>579</v>
      </c>
      <c r="F13" s="221">
        <v>44621</v>
      </c>
      <c r="G13" s="231">
        <v>1153047</v>
      </c>
      <c r="H13" s="355">
        <v>2</v>
      </c>
      <c r="I13" s="356">
        <f t="shared" si="1"/>
        <v>266</v>
      </c>
      <c r="J13" s="238">
        <v>5397.08</v>
      </c>
      <c r="K13" s="255">
        <f t="shared" si="0"/>
        <v>64764.959999999999</v>
      </c>
    </row>
    <row r="14" spans="1:11" ht="31.5">
      <c r="A14" s="227">
        <v>6</v>
      </c>
      <c r="B14" s="228" t="s">
        <v>685</v>
      </c>
      <c r="C14" s="229">
        <v>6</v>
      </c>
      <c r="D14" s="230" t="s">
        <v>584</v>
      </c>
      <c r="E14" s="230" t="s">
        <v>584</v>
      </c>
      <c r="F14" s="221">
        <v>44621</v>
      </c>
      <c r="G14" s="231">
        <v>744695</v>
      </c>
      <c r="H14" s="355">
        <v>2</v>
      </c>
      <c r="I14" s="356">
        <f t="shared" si="1"/>
        <v>268</v>
      </c>
      <c r="J14" s="238">
        <v>2022.27</v>
      </c>
      <c r="K14" s="255">
        <f t="shared" si="0"/>
        <v>24267.239999999998</v>
      </c>
    </row>
    <row r="15" spans="1:11" ht="31.5">
      <c r="A15" s="227">
        <v>7</v>
      </c>
      <c r="B15" s="228" t="s">
        <v>686</v>
      </c>
      <c r="C15" s="229">
        <v>6</v>
      </c>
      <c r="D15" s="230" t="s">
        <v>559</v>
      </c>
      <c r="E15" s="230" t="s">
        <v>559</v>
      </c>
      <c r="F15" s="221">
        <v>44621</v>
      </c>
      <c r="G15" s="231">
        <v>768698</v>
      </c>
      <c r="H15" s="355">
        <v>2</v>
      </c>
      <c r="I15" s="356">
        <f t="shared" si="1"/>
        <v>270</v>
      </c>
      <c r="J15" s="238">
        <v>2220.64</v>
      </c>
      <c r="K15" s="255">
        <f t="shared" si="0"/>
        <v>26647.68</v>
      </c>
    </row>
    <row r="16" spans="1:11" ht="15.75">
      <c r="A16" s="227">
        <v>8</v>
      </c>
      <c r="B16" s="228" t="s">
        <v>687</v>
      </c>
      <c r="C16" s="229">
        <v>6</v>
      </c>
      <c r="D16" s="230" t="s">
        <v>642</v>
      </c>
      <c r="E16" s="230" t="s">
        <v>642</v>
      </c>
      <c r="F16" s="221">
        <v>44621</v>
      </c>
      <c r="G16" s="231">
        <v>30000</v>
      </c>
      <c r="H16" s="355">
        <v>2</v>
      </c>
      <c r="I16" s="356">
        <f t="shared" si="1"/>
        <v>272</v>
      </c>
      <c r="J16" s="238"/>
      <c r="K16" s="255">
        <f t="shared" si="0"/>
        <v>0</v>
      </c>
    </row>
    <row r="17" spans="1:11" ht="31.5">
      <c r="A17" s="227">
        <v>9</v>
      </c>
      <c r="B17" s="228" t="s">
        <v>688</v>
      </c>
      <c r="C17" s="229">
        <v>6</v>
      </c>
      <c r="D17" s="230" t="s">
        <v>560</v>
      </c>
      <c r="E17" s="230" t="s">
        <v>560</v>
      </c>
      <c r="F17" s="221">
        <v>44621</v>
      </c>
      <c r="G17" s="231">
        <v>768698</v>
      </c>
      <c r="H17" s="355">
        <v>2</v>
      </c>
      <c r="I17" s="356">
        <f t="shared" si="1"/>
        <v>274</v>
      </c>
      <c r="J17" s="238">
        <v>2220.64</v>
      </c>
      <c r="K17" s="255">
        <f t="shared" si="0"/>
        <v>26647.68</v>
      </c>
    </row>
    <row r="18" spans="1:11" ht="31.5">
      <c r="A18" s="227">
        <v>10</v>
      </c>
      <c r="B18" s="228" t="s">
        <v>689</v>
      </c>
      <c r="C18" s="229">
        <v>6</v>
      </c>
      <c r="D18" s="230" t="s">
        <v>569</v>
      </c>
      <c r="E18" s="230" t="s">
        <v>569</v>
      </c>
      <c r="F18" s="221">
        <v>44621</v>
      </c>
      <c r="G18" s="231">
        <v>3592215</v>
      </c>
      <c r="H18" s="355">
        <v>2</v>
      </c>
      <c r="I18" s="356">
        <f t="shared" si="1"/>
        <v>276</v>
      </c>
      <c r="J18" s="238">
        <v>25555.5</v>
      </c>
      <c r="K18" s="255">
        <f t="shared" si="0"/>
        <v>306666</v>
      </c>
    </row>
    <row r="19" spans="1:11" ht="31.5">
      <c r="A19" s="227">
        <v>11</v>
      </c>
      <c r="B19" s="228" t="s">
        <v>690</v>
      </c>
      <c r="C19" s="229">
        <v>6</v>
      </c>
      <c r="D19" s="230" t="s">
        <v>561</v>
      </c>
      <c r="E19" s="230" t="s">
        <v>561</v>
      </c>
      <c r="F19" s="221">
        <v>44621</v>
      </c>
      <c r="G19" s="231">
        <v>967083</v>
      </c>
      <c r="H19" s="355">
        <v>2</v>
      </c>
      <c r="I19" s="356">
        <f t="shared" si="1"/>
        <v>278</v>
      </c>
      <c r="J19" s="238">
        <v>3860.19</v>
      </c>
      <c r="K19" s="255">
        <f t="shared" si="0"/>
        <v>46322.28</v>
      </c>
    </row>
    <row r="20" spans="1:11" ht="31.5">
      <c r="A20" s="227">
        <v>12</v>
      </c>
      <c r="B20" s="228" t="s">
        <v>691</v>
      </c>
      <c r="C20" s="229">
        <v>6</v>
      </c>
      <c r="D20" s="230" t="s">
        <v>562</v>
      </c>
      <c r="E20" s="230" t="s">
        <v>562</v>
      </c>
      <c r="F20" s="221">
        <v>44621</v>
      </c>
      <c r="G20" s="231">
        <v>338085</v>
      </c>
      <c r="H20" s="355">
        <v>2</v>
      </c>
      <c r="I20" s="356">
        <f t="shared" si="1"/>
        <v>280</v>
      </c>
      <c r="J20" s="238"/>
      <c r="K20" s="255">
        <f t="shared" si="0"/>
        <v>0</v>
      </c>
    </row>
    <row r="21" spans="1:11" ht="47.25">
      <c r="A21" s="227">
        <v>13</v>
      </c>
      <c r="B21" s="228" t="s">
        <v>717</v>
      </c>
      <c r="C21" s="229">
        <v>6</v>
      </c>
      <c r="D21" s="230" t="s">
        <v>570</v>
      </c>
      <c r="E21" s="230" t="s">
        <v>570</v>
      </c>
      <c r="F21" s="221">
        <v>44621</v>
      </c>
      <c r="G21" s="231">
        <v>2034074</v>
      </c>
      <c r="H21" s="355">
        <v>2</v>
      </c>
      <c r="I21" s="356">
        <f t="shared" si="1"/>
        <v>282</v>
      </c>
      <c r="J21" s="238">
        <v>12678.3</v>
      </c>
      <c r="K21" s="255">
        <f t="shared" si="0"/>
        <v>152139.59999999998</v>
      </c>
    </row>
    <row r="22" spans="1:11" ht="31.5">
      <c r="A22" s="227">
        <v>14</v>
      </c>
      <c r="B22" s="228" t="s">
        <v>692</v>
      </c>
      <c r="C22" s="229">
        <v>6</v>
      </c>
      <c r="D22" s="230" t="s">
        <v>563</v>
      </c>
      <c r="E22" s="230" t="s">
        <v>563</v>
      </c>
      <c r="F22" s="221">
        <v>44621</v>
      </c>
      <c r="G22" s="231">
        <v>851059</v>
      </c>
      <c r="H22" s="355">
        <v>2</v>
      </c>
      <c r="I22" s="356">
        <f t="shared" si="1"/>
        <v>284</v>
      </c>
      <c r="J22" s="238">
        <v>2901.31</v>
      </c>
      <c r="K22" s="255">
        <f t="shared" si="0"/>
        <v>34815.72</v>
      </c>
    </row>
    <row r="23" spans="1:11" ht="31.5">
      <c r="A23" s="227">
        <v>15</v>
      </c>
      <c r="B23" s="228" t="s">
        <v>693</v>
      </c>
      <c r="C23" s="229">
        <v>6</v>
      </c>
      <c r="D23" s="230" t="s">
        <v>565</v>
      </c>
      <c r="E23" s="230" t="s">
        <v>565</v>
      </c>
      <c r="F23" s="221">
        <v>44621</v>
      </c>
      <c r="G23" s="231">
        <v>514753</v>
      </c>
      <c r="H23" s="355">
        <v>2</v>
      </c>
      <c r="I23" s="356">
        <f t="shared" si="1"/>
        <v>286</v>
      </c>
      <c r="J23" s="238">
        <v>121.93</v>
      </c>
      <c r="K23" s="255">
        <f t="shared" si="0"/>
        <v>1463.16</v>
      </c>
    </row>
    <row r="24" spans="1:11" ht="31.5">
      <c r="A24" s="227">
        <v>16</v>
      </c>
      <c r="B24" s="228" t="s">
        <v>694</v>
      </c>
      <c r="C24" s="229">
        <v>6</v>
      </c>
      <c r="D24" s="230" t="s">
        <v>571</v>
      </c>
      <c r="E24" s="230" t="s">
        <v>571</v>
      </c>
      <c r="F24" s="221">
        <v>44621</v>
      </c>
      <c r="G24" s="231">
        <v>2034074</v>
      </c>
      <c r="H24" s="355">
        <v>2</v>
      </c>
      <c r="I24" s="356">
        <f t="shared" si="1"/>
        <v>288</v>
      </c>
      <c r="J24" s="238">
        <v>12678.3</v>
      </c>
      <c r="K24" s="255">
        <f t="shared" si="0"/>
        <v>152139.59999999998</v>
      </c>
    </row>
    <row r="25" spans="1:11" ht="31.5">
      <c r="A25" s="227">
        <v>17</v>
      </c>
      <c r="B25" s="228" t="s">
        <v>695</v>
      </c>
      <c r="C25" s="229">
        <v>6</v>
      </c>
      <c r="D25" s="230" t="s">
        <v>580</v>
      </c>
      <c r="E25" s="230" t="s">
        <v>580</v>
      </c>
      <c r="F25" s="221">
        <v>44621</v>
      </c>
      <c r="G25" s="231">
        <v>1153047</v>
      </c>
      <c r="H25" s="355">
        <v>2</v>
      </c>
      <c r="I25" s="356">
        <f t="shared" si="1"/>
        <v>290</v>
      </c>
      <c r="J25" s="238">
        <v>5397.08</v>
      </c>
      <c r="K25" s="255">
        <f t="shared" si="0"/>
        <v>64764.959999999999</v>
      </c>
    </row>
    <row r="26" spans="1:11" ht="31.5">
      <c r="A26" s="227">
        <v>18</v>
      </c>
      <c r="B26" s="228" t="s">
        <v>696</v>
      </c>
      <c r="C26" s="229">
        <v>6</v>
      </c>
      <c r="D26" s="230" t="s">
        <v>566</v>
      </c>
      <c r="E26" s="230" t="s">
        <v>566</v>
      </c>
      <c r="F26" s="221">
        <v>44621</v>
      </c>
      <c r="G26" s="231">
        <v>768698</v>
      </c>
      <c r="H26" s="355">
        <v>2</v>
      </c>
      <c r="I26" s="356">
        <f t="shared" si="1"/>
        <v>292</v>
      </c>
      <c r="J26" s="238">
        <v>2220.64</v>
      </c>
      <c r="K26" s="255">
        <f t="shared" si="0"/>
        <v>26647.68</v>
      </c>
    </row>
    <row r="27" spans="1:11" ht="31.5">
      <c r="A27" s="227">
        <v>19</v>
      </c>
      <c r="B27" s="228" t="s">
        <v>697</v>
      </c>
      <c r="C27" s="229">
        <v>6</v>
      </c>
      <c r="D27" s="230" t="s">
        <v>567</v>
      </c>
      <c r="E27" s="230" t="s">
        <v>567</v>
      </c>
      <c r="F27" s="221">
        <v>44621</v>
      </c>
      <c r="G27" s="231">
        <v>1186875</v>
      </c>
      <c r="H27" s="355">
        <v>2</v>
      </c>
      <c r="I27" s="356">
        <f t="shared" si="1"/>
        <v>294</v>
      </c>
      <c r="J27" s="238">
        <v>5676.65</v>
      </c>
      <c r="K27" s="255">
        <f t="shared" si="0"/>
        <v>68119.799999999988</v>
      </c>
    </row>
    <row r="28" spans="1:11" ht="31.5">
      <c r="A28" s="227">
        <v>20</v>
      </c>
      <c r="B28" s="228" t="s">
        <v>698</v>
      </c>
      <c r="C28" s="229">
        <v>6</v>
      </c>
      <c r="D28" s="230" t="s">
        <v>720</v>
      </c>
      <c r="E28" s="230" t="s">
        <v>720</v>
      </c>
      <c r="F28" s="221">
        <v>44621</v>
      </c>
      <c r="G28" s="231">
        <v>1063851</v>
      </c>
      <c r="H28" s="355">
        <v>2</v>
      </c>
      <c r="I28" s="356">
        <f t="shared" si="1"/>
        <v>296</v>
      </c>
      <c r="J28" s="238">
        <v>4659.93</v>
      </c>
      <c r="K28" s="255">
        <f t="shared" si="0"/>
        <v>55919.16</v>
      </c>
    </row>
    <row r="29" spans="1:11" ht="31.5">
      <c r="A29" s="227">
        <v>21</v>
      </c>
      <c r="B29" s="228" t="s">
        <v>699</v>
      </c>
      <c r="C29" s="229">
        <v>6</v>
      </c>
      <c r="D29" s="230" t="s">
        <v>568</v>
      </c>
      <c r="E29" s="230" t="s">
        <v>568</v>
      </c>
      <c r="F29" s="221">
        <v>44621</v>
      </c>
      <c r="G29" s="231">
        <v>617704</v>
      </c>
      <c r="H29" s="355">
        <v>2</v>
      </c>
      <c r="I29" s="356">
        <f t="shared" si="1"/>
        <v>298</v>
      </c>
      <c r="J29" s="238">
        <v>972.76</v>
      </c>
      <c r="K29" s="255">
        <f t="shared" si="0"/>
        <v>11673.119999999999</v>
      </c>
    </row>
    <row r="30" spans="1:11" ht="31.5">
      <c r="A30" s="227">
        <v>22</v>
      </c>
      <c r="B30" s="228" t="s">
        <v>700</v>
      </c>
      <c r="C30" s="229">
        <v>6</v>
      </c>
      <c r="D30" s="230" t="s">
        <v>564</v>
      </c>
      <c r="E30" s="230" t="s">
        <v>564</v>
      </c>
      <c r="F30" s="221">
        <v>44621</v>
      </c>
      <c r="G30" s="231">
        <v>422606</v>
      </c>
      <c r="H30" s="355">
        <v>2</v>
      </c>
      <c r="I30" s="356">
        <f t="shared" si="1"/>
        <v>300</v>
      </c>
      <c r="J30" s="238"/>
      <c r="K30" s="255">
        <f t="shared" si="0"/>
        <v>0</v>
      </c>
    </row>
    <row r="31" spans="1:11" ht="31.5">
      <c r="A31" s="227">
        <v>23</v>
      </c>
      <c r="B31" s="228" t="s">
        <v>701</v>
      </c>
      <c r="C31" s="229">
        <v>6</v>
      </c>
      <c r="D31" s="230" t="s">
        <v>572</v>
      </c>
      <c r="E31" s="230" t="s">
        <v>572</v>
      </c>
      <c r="F31" s="221">
        <v>44621</v>
      </c>
      <c r="G31" s="231">
        <v>1647210</v>
      </c>
      <c r="H31" s="355">
        <v>2</v>
      </c>
      <c r="I31" s="356">
        <f t="shared" si="1"/>
        <v>302</v>
      </c>
      <c r="J31" s="238">
        <v>9481.07</v>
      </c>
      <c r="K31" s="255">
        <f t="shared" si="0"/>
        <v>113772.84</v>
      </c>
    </row>
    <row r="32" spans="1:11" ht="31.5">
      <c r="A32" s="227">
        <v>24</v>
      </c>
      <c r="B32" s="228" t="s">
        <v>702</v>
      </c>
      <c r="C32" s="229">
        <v>6</v>
      </c>
      <c r="D32" s="230" t="s">
        <v>577</v>
      </c>
      <c r="E32" s="230" t="s">
        <v>577</v>
      </c>
      <c r="F32" s="221">
        <v>44621</v>
      </c>
      <c r="G32" s="231">
        <v>1153047</v>
      </c>
      <c r="H32" s="355">
        <v>2</v>
      </c>
      <c r="I32" s="356">
        <f t="shared" si="1"/>
        <v>304</v>
      </c>
      <c r="J32" s="238">
        <v>5397.08</v>
      </c>
      <c r="K32" s="255">
        <f t="shared" si="0"/>
        <v>64764.959999999999</v>
      </c>
    </row>
    <row r="33" spans="1:11" ht="31.5">
      <c r="A33" s="227">
        <v>25</v>
      </c>
      <c r="B33" s="228" t="s">
        <v>703</v>
      </c>
      <c r="C33" s="229">
        <v>6</v>
      </c>
      <c r="D33" s="230" t="s">
        <v>573</v>
      </c>
      <c r="E33" s="230" t="s">
        <v>573</v>
      </c>
      <c r="F33" s="221">
        <v>44621</v>
      </c>
      <c r="G33" s="231">
        <v>782425</v>
      </c>
      <c r="H33" s="355">
        <v>2</v>
      </c>
      <c r="I33" s="356">
        <f t="shared" si="1"/>
        <v>306</v>
      </c>
      <c r="J33" s="238">
        <v>2334.09</v>
      </c>
      <c r="K33" s="255">
        <f t="shared" si="0"/>
        <v>28009.08</v>
      </c>
    </row>
    <row r="34" spans="1:11" ht="31.5">
      <c r="A34" s="227">
        <v>26</v>
      </c>
      <c r="B34" s="228" t="s">
        <v>704</v>
      </c>
      <c r="C34" s="229">
        <v>6</v>
      </c>
      <c r="D34" s="230" t="s">
        <v>574</v>
      </c>
      <c r="E34" s="230" t="s">
        <v>574</v>
      </c>
      <c r="F34" s="221">
        <v>44621</v>
      </c>
      <c r="G34" s="231">
        <v>1036370</v>
      </c>
      <c r="H34" s="355">
        <v>2</v>
      </c>
      <c r="I34" s="356">
        <f t="shared" si="1"/>
        <v>308</v>
      </c>
      <c r="J34" s="238">
        <v>4432.8100000000004</v>
      </c>
      <c r="K34" s="255">
        <f t="shared" si="0"/>
        <v>53193.72</v>
      </c>
    </row>
    <row r="35" spans="1:11" ht="31.5">
      <c r="A35" s="227">
        <v>27</v>
      </c>
      <c r="B35" s="228" t="s">
        <v>705</v>
      </c>
      <c r="C35" s="229">
        <v>6</v>
      </c>
      <c r="D35" s="230" t="s">
        <v>575</v>
      </c>
      <c r="E35" s="230" t="s">
        <v>575</v>
      </c>
      <c r="F35" s="221">
        <v>44621</v>
      </c>
      <c r="G35" s="231">
        <v>944167</v>
      </c>
      <c r="H35" s="355">
        <v>2</v>
      </c>
      <c r="I35" s="356">
        <f t="shared" si="1"/>
        <v>310</v>
      </c>
      <c r="J35" s="238">
        <v>3670.8</v>
      </c>
      <c r="K35" s="255">
        <f t="shared" si="0"/>
        <v>44049.600000000006</v>
      </c>
    </row>
    <row r="36" spans="1:11" ht="31.5">
      <c r="A36" s="227">
        <v>28</v>
      </c>
      <c r="B36" s="228" t="s">
        <v>706</v>
      </c>
      <c r="C36" s="229">
        <v>6</v>
      </c>
      <c r="D36" s="230" t="s">
        <v>576</v>
      </c>
      <c r="E36" s="230" t="s">
        <v>576</v>
      </c>
      <c r="F36" s="221">
        <v>44621</v>
      </c>
      <c r="G36" s="231">
        <v>1729571</v>
      </c>
      <c r="H36" s="355">
        <v>2</v>
      </c>
      <c r="I36" s="356">
        <f t="shared" si="1"/>
        <v>312</v>
      </c>
      <c r="J36" s="238">
        <v>10161.74</v>
      </c>
      <c r="K36" s="255">
        <f t="shared" si="0"/>
        <v>121940.88</v>
      </c>
    </row>
    <row r="37" spans="1:11" ht="31.5">
      <c r="A37" s="227">
        <v>29</v>
      </c>
      <c r="B37" s="228" t="s">
        <v>707</v>
      </c>
      <c r="C37" s="229">
        <v>6</v>
      </c>
      <c r="D37" s="230" t="s">
        <v>582</v>
      </c>
      <c r="E37" s="230" t="s">
        <v>582</v>
      </c>
      <c r="F37" s="221">
        <v>44621</v>
      </c>
      <c r="G37" s="231">
        <v>1153047</v>
      </c>
      <c r="H37" s="355">
        <v>2</v>
      </c>
      <c r="I37" s="356">
        <f t="shared" si="1"/>
        <v>314</v>
      </c>
      <c r="J37" s="238">
        <v>5397.08</v>
      </c>
      <c r="K37" s="255">
        <f t="shared" si="0"/>
        <v>64764.959999999999</v>
      </c>
    </row>
    <row r="38" spans="1:11" ht="15.75">
      <c r="A38" s="227">
        <v>30</v>
      </c>
      <c r="B38" s="228" t="s">
        <v>708</v>
      </c>
      <c r="C38" s="229">
        <v>6</v>
      </c>
      <c r="D38" s="230" t="s">
        <v>643</v>
      </c>
      <c r="E38" s="230" t="s">
        <v>643</v>
      </c>
      <c r="F38" s="221">
        <v>44621</v>
      </c>
      <c r="G38" s="231">
        <v>30000</v>
      </c>
      <c r="H38" s="355">
        <v>2</v>
      </c>
      <c r="I38" s="356">
        <f t="shared" si="1"/>
        <v>316</v>
      </c>
      <c r="J38" s="238"/>
      <c r="K38" s="255">
        <f t="shared" si="0"/>
        <v>0</v>
      </c>
    </row>
    <row r="39" spans="1:11" ht="15.75">
      <c r="A39" s="227">
        <v>31</v>
      </c>
      <c r="B39" s="228" t="s">
        <v>709</v>
      </c>
      <c r="C39" s="229">
        <v>6</v>
      </c>
      <c r="D39" s="230" t="s">
        <v>644</v>
      </c>
      <c r="E39" s="230" t="s">
        <v>644</v>
      </c>
      <c r="F39" s="221">
        <v>44621</v>
      </c>
      <c r="G39" s="231">
        <v>30000</v>
      </c>
      <c r="H39" s="355">
        <v>2</v>
      </c>
      <c r="I39" s="356">
        <f t="shared" si="1"/>
        <v>318</v>
      </c>
      <c r="J39" s="238"/>
      <c r="K39" s="255">
        <f t="shared" si="0"/>
        <v>0</v>
      </c>
    </row>
    <row r="40" spans="1:11" ht="31.5">
      <c r="A40" s="227">
        <v>32</v>
      </c>
      <c r="B40" s="228" t="s">
        <v>710</v>
      </c>
      <c r="C40" s="229">
        <v>6</v>
      </c>
      <c r="D40" s="230" t="s">
        <v>578</v>
      </c>
      <c r="E40" s="230" t="s">
        <v>578</v>
      </c>
      <c r="F40" s="221">
        <v>44621</v>
      </c>
      <c r="G40" s="231">
        <v>930869</v>
      </c>
      <c r="H40" s="355">
        <v>2</v>
      </c>
      <c r="I40" s="356">
        <f t="shared" si="1"/>
        <v>320</v>
      </c>
      <c r="J40" s="238">
        <v>3560.9</v>
      </c>
      <c r="K40" s="255">
        <f t="shared" si="0"/>
        <v>42730.8</v>
      </c>
    </row>
    <row r="41" spans="1:11" ht="31.5">
      <c r="A41" s="227">
        <v>33</v>
      </c>
      <c r="B41" s="228" t="s">
        <v>711</v>
      </c>
      <c r="C41" s="229">
        <v>6</v>
      </c>
      <c r="D41" s="230" t="s">
        <v>719</v>
      </c>
      <c r="E41" s="230" t="s">
        <v>719</v>
      </c>
      <c r="F41" s="221">
        <v>44621</v>
      </c>
      <c r="G41" s="231">
        <v>697970.61</v>
      </c>
      <c r="H41" s="355">
        <v>2</v>
      </c>
      <c r="I41" s="356">
        <f t="shared" si="1"/>
        <v>322</v>
      </c>
      <c r="J41" s="238">
        <v>1636.12</v>
      </c>
      <c r="K41" s="255">
        <f t="shared" si="0"/>
        <v>19633.439999999999</v>
      </c>
    </row>
    <row r="42" spans="1:11" ht="15.75">
      <c r="A42" s="227">
        <v>34</v>
      </c>
      <c r="B42" s="228" t="s">
        <v>712</v>
      </c>
      <c r="C42" s="229">
        <v>6</v>
      </c>
      <c r="D42" s="230" t="s">
        <v>718</v>
      </c>
      <c r="E42" s="230" t="s">
        <v>718</v>
      </c>
      <c r="F42" s="221">
        <v>44621</v>
      </c>
      <c r="G42" s="231">
        <v>5703849.3200000003</v>
      </c>
      <c r="H42" s="355">
        <v>2</v>
      </c>
      <c r="I42" s="356">
        <f t="shared" si="1"/>
        <v>324</v>
      </c>
      <c r="J42" s="238">
        <v>43007.02</v>
      </c>
      <c r="K42" s="255">
        <f t="shared" si="0"/>
        <v>516084.24</v>
      </c>
    </row>
    <row r="43" spans="1:11" ht="15.75">
      <c r="A43" s="227">
        <v>35</v>
      </c>
      <c r="B43" s="228" t="s">
        <v>713</v>
      </c>
      <c r="C43" s="229">
        <v>10</v>
      </c>
      <c r="D43" s="230" t="s">
        <v>716</v>
      </c>
      <c r="E43" s="230" t="s">
        <v>716</v>
      </c>
      <c r="F43" s="221">
        <v>44621</v>
      </c>
      <c r="G43" s="231">
        <v>967200</v>
      </c>
      <c r="H43" s="355">
        <v>2</v>
      </c>
      <c r="I43" s="356">
        <f t="shared" si="1"/>
        <v>326</v>
      </c>
      <c r="J43" s="238">
        <v>1294.18</v>
      </c>
      <c r="K43" s="255">
        <f t="shared" si="0"/>
        <v>15530.16</v>
      </c>
    </row>
    <row r="44" spans="1:11" ht="15.75">
      <c r="A44" s="227">
        <v>36</v>
      </c>
      <c r="B44" s="348" t="s">
        <v>714</v>
      </c>
      <c r="C44" s="269">
        <v>10</v>
      </c>
      <c r="D44" s="270" t="s">
        <v>715</v>
      </c>
      <c r="E44" s="270" t="str">
        <f>D44</f>
        <v>БУ-000045</v>
      </c>
      <c r="F44" s="271">
        <v>44621</v>
      </c>
      <c r="G44" s="272">
        <v>1934400</v>
      </c>
      <c r="H44" s="355">
        <v>2</v>
      </c>
      <c r="I44" s="356">
        <f t="shared" si="1"/>
        <v>328</v>
      </c>
      <c r="J44" s="238"/>
      <c r="K44" s="255"/>
    </row>
    <row r="45" spans="1:11" ht="31.5">
      <c r="A45" s="227">
        <v>37</v>
      </c>
      <c r="B45" s="348" t="s">
        <v>753</v>
      </c>
      <c r="C45" s="269">
        <v>6</v>
      </c>
      <c r="D45" s="270" t="s">
        <v>754</v>
      </c>
      <c r="E45" s="270" t="s">
        <v>754</v>
      </c>
      <c r="F45" s="271">
        <v>44676</v>
      </c>
      <c r="G45" s="272">
        <v>30000</v>
      </c>
      <c r="H45" s="355">
        <v>2</v>
      </c>
      <c r="I45" s="356">
        <f t="shared" si="1"/>
        <v>330</v>
      </c>
      <c r="J45" s="238"/>
      <c r="K45" s="255"/>
    </row>
    <row r="46" spans="1:11" ht="31.5">
      <c r="A46" s="227">
        <v>38</v>
      </c>
      <c r="B46" s="348" t="s">
        <v>752</v>
      </c>
      <c r="C46" s="269">
        <v>6</v>
      </c>
      <c r="D46" s="270" t="s">
        <v>756</v>
      </c>
      <c r="E46" s="270" t="s">
        <v>756</v>
      </c>
      <c r="F46" s="271">
        <v>44676</v>
      </c>
      <c r="G46" s="272">
        <v>5000</v>
      </c>
      <c r="H46" s="355">
        <v>2</v>
      </c>
      <c r="I46" s="356">
        <f t="shared" si="1"/>
        <v>332</v>
      </c>
      <c r="J46" s="238"/>
      <c r="K46" s="255"/>
    </row>
    <row r="47" spans="1:11" ht="31.5">
      <c r="A47" s="227">
        <v>39</v>
      </c>
      <c r="B47" s="348" t="s">
        <v>751</v>
      </c>
      <c r="C47" s="269">
        <v>6</v>
      </c>
      <c r="D47" s="270" t="s">
        <v>755</v>
      </c>
      <c r="E47" s="270" t="s">
        <v>755</v>
      </c>
      <c r="F47" s="271">
        <v>44676</v>
      </c>
      <c r="G47" s="272">
        <v>5000</v>
      </c>
      <c r="H47" s="355">
        <v>2</v>
      </c>
      <c r="I47" s="356">
        <f t="shared" si="1"/>
        <v>334</v>
      </c>
      <c r="J47" s="238"/>
      <c r="K47" s="255"/>
    </row>
    <row r="48" spans="1:11" ht="31.5">
      <c r="A48" s="227">
        <v>40</v>
      </c>
      <c r="B48" s="348" t="s">
        <v>770</v>
      </c>
      <c r="C48" s="269">
        <v>6</v>
      </c>
      <c r="D48" s="270" t="s">
        <v>762</v>
      </c>
      <c r="E48" s="270" t="s">
        <v>762</v>
      </c>
      <c r="F48" s="271">
        <v>44743</v>
      </c>
      <c r="G48" s="272">
        <v>5000</v>
      </c>
      <c r="H48" s="355">
        <v>2</v>
      </c>
      <c r="I48" s="356">
        <f t="shared" si="1"/>
        <v>336</v>
      </c>
      <c r="J48" s="238"/>
      <c r="K48" s="255"/>
    </row>
    <row r="49" spans="1:11" ht="31.5">
      <c r="A49" s="227">
        <v>41</v>
      </c>
      <c r="B49" s="348" t="s">
        <v>771</v>
      </c>
      <c r="C49" s="269">
        <v>6</v>
      </c>
      <c r="D49" s="270" t="s">
        <v>763</v>
      </c>
      <c r="E49" s="270" t="s">
        <v>763</v>
      </c>
      <c r="F49" s="271">
        <v>44743</v>
      </c>
      <c r="G49" s="272">
        <v>5000</v>
      </c>
      <c r="H49" s="355">
        <v>2</v>
      </c>
      <c r="I49" s="356">
        <f t="shared" si="1"/>
        <v>338</v>
      </c>
      <c r="J49" s="238"/>
      <c r="K49" s="255"/>
    </row>
    <row r="50" spans="1:11" ht="47.25">
      <c r="A50" s="227">
        <v>42</v>
      </c>
      <c r="B50" s="348" t="s">
        <v>772</v>
      </c>
      <c r="C50" s="269">
        <v>6</v>
      </c>
      <c r="D50" s="270" t="s">
        <v>764</v>
      </c>
      <c r="E50" s="270" t="s">
        <v>764</v>
      </c>
      <c r="F50" s="271">
        <v>44743</v>
      </c>
      <c r="G50" s="367" t="s">
        <v>777</v>
      </c>
      <c r="H50" s="355">
        <v>2</v>
      </c>
      <c r="I50" s="356">
        <f t="shared" si="1"/>
        <v>340</v>
      </c>
      <c r="J50" s="238"/>
      <c r="K50" s="255"/>
    </row>
    <row r="51" spans="1:11" ht="47.25">
      <c r="A51" s="227">
        <v>43</v>
      </c>
      <c r="B51" s="348" t="s">
        <v>773</v>
      </c>
      <c r="C51" s="269">
        <v>6</v>
      </c>
      <c r="D51" s="270" t="s">
        <v>765</v>
      </c>
      <c r="E51" s="270" t="s">
        <v>765</v>
      </c>
      <c r="F51" s="271">
        <v>44743</v>
      </c>
      <c r="G51" s="272">
        <v>18169.59</v>
      </c>
      <c r="H51" s="355">
        <v>2</v>
      </c>
      <c r="I51" s="356">
        <f t="shared" si="1"/>
        <v>342</v>
      </c>
      <c r="J51" s="238"/>
      <c r="K51" s="255"/>
    </row>
    <row r="52" spans="1:11" ht="47.25">
      <c r="A52" s="227">
        <v>44</v>
      </c>
      <c r="B52" s="348" t="s">
        <v>774</v>
      </c>
      <c r="C52" s="269">
        <v>6</v>
      </c>
      <c r="D52" s="270" t="s">
        <v>766</v>
      </c>
      <c r="E52" s="270" t="s">
        <v>766</v>
      </c>
      <c r="F52" s="271">
        <v>44743</v>
      </c>
      <c r="G52" s="272">
        <v>22098.15</v>
      </c>
      <c r="H52" s="355">
        <v>2</v>
      </c>
      <c r="I52" s="356">
        <f t="shared" si="1"/>
        <v>344</v>
      </c>
      <c r="J52" s="238"/>
      <c r="K52" s="255"/>
    </row>
    <row r="53" spans="1:11" ht="47.25">
      <c r="A53" s="227">
        <v>45</v>
      </c>
      <c r="B53" s="348" t="s">
        <v>774</v>
      </c>
      <c r="C53" s="269">
        <v>6</v>
      </c>
      <c r="D53" s="270" t="s">
        <v>767</v>
      </c>
      <c r="E53" s="270" t="s">
        <v>767</v>
      </c>
      <c r="F53" s="271">
        <v>44743</v>
      </c>
      <c r="G53" s="272">
        <v>22098.15</v>
      </c>
      <c r="H53" s="355">
        <v>2</v>
      </c>
      <c r="I53" s="356">
        <f t="shared" si="1"/>
        <v>346</v>
      </c>
      <c r="J53" s="238"/>
      <c r="K53" s="255"/>
    </row>
    <row r="54" spans="1:11" ht="47.25">
      <c r="A54" s="227">
        <v>46</v>
      </c>
      <c r="B54" s="348" t="s">
        <v>775</v>
      </c>
      <c r="C54" s="269">
        <v>6</v>
      </c>
      <c r="D54" s="270" t="s">
        <v>768</v>
      </c>
      <c r="E54" s="270" t="s">
        <v>768</v>
      </c>
      <c r="F54" s="271">
        <v>44743</v>
      </c>
      <c r="G54" s="272">
        <v>27498.75</v>
      </c>
      <c r="H54" s="355">
        <v>2</v>
      </c>
      <c r="I54" s="356">
        <f t="shared" si="1"/>
        <v>348</v>
      </c>
      <c r="J54" s="238"/>
      <c r="K54" s="255"/>
    </row>
    <row r="55" spans="1:11" ht="47.25">
      <c r="A55" s="227">
        <v>47</v>
      </c>
      <c r="B55" s="348" t="s">
        <v>776</v>
      </c>
      <c r="C55" s="269">
        <v>6</v>
      </c>
      <c r="D55" s="270" t="s">
        <v>769</v>
      </c>
      <c r="E55" s="270" t="s">
        <v>769</v>
      </c>
      <c r="F55" s="271">
        <v>44743</v>
      </c>
      <c r="G55" s="272">
        <v>27498.75</v>
      </c>
      <c r="H55" s="355">
        <v>2</v>
      </c>
      <c r="I55" s="356">
        <f>I54+H54</f>
        <v>350</v>
      </c>
      <c r="J55" s="238"/>
      <c r="K55" s="255"/>
    </row>
    <row r="56" spans="1:11" ht="15.75">
      <c r="A56" s="227">
        <v>48</v>
      </c>
      <c r="B56" s="348"/>
      <c r="C56" s="269"/>
      <c r="D56" s="270"/>
      <c r="E56" s="270"/>
      <c r="F56" s="271"/>
      <c r="G56" s="272"/>
      <c r="H56" s="355">
        <v>2</v>
      </c>
      <c r="I56" s="356">
        <f t="shared" si="1"/>
        <v>352</v>
      </c>
      <c r="J56" s="238">
        <v>3973.41</v>
      </c>
      <c r="K56" s="255">
        <f t="shared" si="0"/>
        <v>47680.92</v>
      </c>
    </row>
    <row r="57" spans="1:11" ht="15.75">
      <c r="A57" s="232"/>
      <c r="B57" s="228" t="s">
        <v>585</v>
      </c>
      <c r="C57" s="233"/>
      <c r="D57" s="233"/>
      <c r="E57" s="233"/>
      <c r="F57" s="233"/>
      <c r="G57" s="234">
        <f>SUM(G9:G56)</f>
        <v>53540240.32</v>
      </c>
      <c r="H57" s="352"/>
      <c r="I57" s="238"/>
      <c r="J57" s="234">
        <f>SUM(J9:J56)</f>
        <v>295520.33999999991</v>
      </c>
      <c r="K57" s="234">
        <f>SUM(K9:K56)</f>
        <v>3546244.08</v>
      </c>
    </row>
    <row r="58" spans="1:11">
      <c r="A58" s="218"/>
      <c r="B58" s="222"/>
      <c r="C58" s="218"/>
      <c r="D58" s="218"/>
      <c r="E58" s="218"/>
      <c r="F58" s="218"/>
      <c r="G58" s="218"/>
      <c r="H58" s="218"/>
    </row>
    <row r="59" spans="1:11">
      <c r="A59" s="218"/>
      <c r="B59" s="222"/>
      <c r="C59" s="218"/>
      <c r="D59" s="218"/>
      <c r="E59" s="218"/>
      <c r="F59" s="218"/>
      <c r="G59" s="218"/>
      <c r="H59" s="218"/>
    </row>
    <row r="60" spans="1:11">
      <c r="A60" s="218"/>
      <c r="B60" s="222" t="s">
        <v>426</v>
      </c>
      <c r="C60" s="219"/>
      <c r="D60" s="219"/>
      <c r="E60" s="218"/>
      <c r="F60" s="218" t="s">
        <v>667</v>
      </c>
      <c r="G60" s="218"/>
      <c r="H60" s="218"/>
    </row>
    <row r="61" spans="1:11">
      <c r="A61" s="218"/>
      <c r="B61" s="222"/>
      <c r="C61" s="219"/>
      <c r="D61" s="219"/>
      <c r="E61" s="218"/>
      <c r="F61" s="218"/>
      <c r="G61" s="218"/>
      <c r="H61" s="218"/>
    </row>
    <row r="62" spans="1:11">
      <c r="A62" s="218"/>
      <c r="B62" s="222"/>
      <c r="C62" s="219"/>
      <c r="D62" s="219"/>
      <c r="E62" s="218"/>
      <c r="F62" s="218"/>
      <c r="G62" s="218"/>
      <c r="H62" s="218"/>
    </row>
    <row r="63" spans="1:11">
      <c r="A63" s="218"/>
      <c r="B63" s="222"/>
      <c r="C63" s="218"/>
      <c r="D63" s="218"/>
      <c r="E63" s="219"/>
      <c r="F63" s="219"/>
      <c r="G63" s="218"/>
      <c r="H63" s="218"/>
    </row>
    <row r="64" spans="1:11">
      <c r="A64" s="218"/>
      <c r="B64" s="222"/>
      <c r="C64" s="218"/>
      <c r="D64" s="218"/>
      <c r="E64" s="219"/>
      <c r="F64" s="219"/>
      <c r="G64" s="218"/>
      <c r="H64" s="218"/>
    </row>
    <row r="65" spans="1:8">
      <c r="A65" s="218"/>
      <c r="B65" s="222"/>
      <c r="C65" s="218"/>
      <c r="D65" s="218"/>
      <c r="E65" s="219"/>
      <c r="F65" s="219"/>
      <c r="G65" s="218"/>
      <c r="H65" s="218"/>
    </row>
    <row r="66" spans="1:8">
      <c r="A66" s="218"/>
      <c r="B66" s="222"/>
      <c r="C66" s="218"/>
      <c r="D66" s="218"/>
      <c r="E66" s="219"/>
      <c r="F66" s="219"/>
      <c r="G66" s="218"/>
      <c r="H66" s="218"/>
    </row>
    <row r="67" spans="1:8">
      <c r="B67" s="222"/>
      <c r="E67" s="219"/>
      <c r="F67" s="219"/>
      <c r="G67" s="218"/>
      <c r="H67" s="218"/>
    </row>
  </sheetData>
  <mergeCells count="12">
    <mergeCell ref="I5:I6"/>
    <mergeCell ref="J5:J6"/>
    <mergeCell ref="K5:K6"/>
    <mergeCell ref="A3:H3"/>
    <mergeCell ref="A5:A7"/>
    <mergeCell ref="B5:B7"/>
    <mergeCell ref="C5:C7"/>
    <mergeCell ref="D5:D7"/>
    <mergeCell ref="E5:E7"/>
    <mergeCell ref="G5:G6"/>
    <mergeCell ref="H5:H6"/>
    <mergeCell ref="F5:F7"/>
  </mergeCells>
  <phoneticPr fontId="64" type="noConversion"/>
  <pageMargins left="0.7" right="0.7" top="0.75" bottom="0.75" header="0.3" footer="0.3"/>
  <pageSetup paperSize="9" scale="4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W65"/>
  <sheetViews>
    <sheetView topLeftCell="A40" zoomScale="80" zoomScaleNormal="80" workbookViewId="0">
      <selection activeCell="C43" sqref="C43"/>
    </sheetView>
  </sheetViews>
  <sheetFormatPr defaultRowHeight="20.25"/>
  <cols>
    <col min="1" max="1" width="9.42578125" style="239" customWidth="1"/>
    <col min="2" max="2" width="101.140625" style="254" customWidth="1"/>
    <col min="3" max="3" width="15" style="240" customWidth="1"/>
    <col min="4" max="4" width="11.85546875" style="240" customWidth="1"/>
    <col min="5" max="5" width="18.28515625" customWidth="1"/>
  </cols>
  <sheetData>
    <row r="1" spans="1:4" ht="99.75" customHeight="1">
      <c r="B1" s="491" t="s">
        <v>727</v>
      </c>
      <c r="C1" s="491"/>
    </row>
    <row r="2" spans="1:4" s="244" customFormat="1" ht="36.6" customHeight="1">
      <c r="A2" s="241" t="s">
        <v>239</v>
      </c>
      <c r="B2" s="242" t="s">
        <v>590</v>
      </c>
      <c r="C2" s="243" t="s">
        <v>591</v>
      </c>
      <c r="D2" s="243" t="s">
        <v>592</v>
      </c>
    </row>
    <row r="3" spans="1:4" ht="41.1" customHeight="1">
      <c r="A3" s="241">
        <v>1</v>
      </c>
      <c r="B3" s="245" t="s">
        <v>593</v>
      </c>
      <c r="C3" s="242">
        <v>13</v>
      </c>
      <c r="D3" s="242">
        <v>1</v>
      </c>
    </row>
    <row r="4" spans="1:4" ht="41.1" customHeight="1">
      <c r="A4" s="241">
        <v>2</v>
      </c>
      <c r="B4" s="245" t="s">
        <v>739</v>
      </c>
      <c r="C4" s="242">
        <v>1</v>
      </c>
      <c r="D4" s="242">
        <f>D3+C3</f>
        <v>14</v>
      </c>
    </row>
    <row r="5" spans="1:4" ht="41.1" customHeight="1">
      <c r="A5" s="241">
        <v>3</v>
      </c>
      <c r="B5" s="245" t="s">
        <v>594</v>
      </c>
      <c r="C5" s="242">
        <v>2</v>
      </c>
      <c r="D5" s="242">
        <f>D4+C4</f>
        <v>15</v>
      </c>
    </row>
    <row r="6" spans="1:4" ht="18.75">
      <c r="A6" s="241">
        <v>4</v>
      </c>
      <c r="B6" s="245" t="s">
        <v>319</v>
      </c>
      <c r="C6" s="242">
        <v>3</v>
      </c>
      <c r="D6" s="242">
        <f t="shared" ref="D6:D7" si="0">D5+C5</f>
        <v>17</v>
      </c>
    </row>
    <row r="7" spans="1:4" ht="36.75" customHeight="1">
      <c r="A7" s="241">
        <v>5</v>
      </c>
      <c r="B7" s="245" t="s">
        <v>742</v>
      </c>
      <c r="C7" s="242">
        <v>1</v>
      </c>
      <c r="D7" s="242">
        <f t="shared" si="0"/>
        <v>20</v>
      </c>
    </row>
    <row r="8" spans="1:4" ht="81" customHeight="1">
      <c r="A8" s="241">
        <v>6</v>
      </c>
      <c r="B8" s="245" t="s">
        <v>740</v>
      </c>
      <c r="C8" s="242"/>
      <c r="D8" s="242"/>
    </row>
    <row r="9" spans="1:4" ht="42" customHeight="1">
      <c r="A9" s="246" t="s">
        <v>595</v>
      </c>
      <c r="B9" s="245" t="s">
        <v>596</v>
      </c>
      <c r="C9" s="242">
        <v>1</v>
      </c>
      <c r="D9" s="242">
        <f>D7+C7</f>
        <v>21</v>
      </c>
    </row>
    <row r="10" spans="1:4" ht="36" customHeight="1">
      <c r="A10" s="246" t="s">
        <v>597</v>
      </c>
      <c r="B10" s="245" t="s">
        <v>598</v>
      </c>
      <c r="C10" s="242">
        <v>1</v>
      </c>
      <c r="D10" s="242">
        <f>D9+C9</f>
        <v>22</v>
      </c>
    </row>
    <row r="11" spans="1:4" ht="44.1" customHeight="1">
      <c r="A11" s="246" t="s">
        <v>599</v>
      </c>
      <c r="B11" s="245" t="s">
        <v>600</v>
      </c>
      <c r="C11" s="242">
        <v>1</v>
      </c>
      <c r="D11" s="242">
        <f t="shared" ref="D11:D19" si="1">D10+C10</f>
        <v>23</v>
      </c>
    </row>
    <row r="12" spans="1:4" ht="39" customHeight="1">
      <c r="A12" s="246" t="s">
        <v>601</v>
      </c>
      <c r="B12" s="245" t="s">
        <v>602</v>
      </c>
      <c r="C12" s="242">
        <v>1</v>
      </c>
      <c r="D12" s="242">
        <f t="shared" si="1"/>
        <v>24</v>
      </c>
    </row>
    <row r="13" spans="1:4" ht="24.6" customHeight="1">
      <c r="A13" s="246" t="s">
        <v>603</v>
      </c>
      <c r="B13" s="245" t="s">
        <v>604</v>
      </c>
      <c r="C13" s="242">
        <v>1</v>
      </c>
      <c r="D13" s="242">
        <f t="shared" si="1"/>
        <v>25</v>
      </c>
    </row>
    <row r="14" spans="1:4" ht="42.6" customHeight="1">
      <c r="A14" s="246" t="s">
        <v>605</v>
      </c>
      <c r="B14" s="245" t="s">
        <v>606</v>
      </c>
      <c r="C14" s="242">
        <v>1</v>
      </c>
      <c r="D14" s="242">
        <f t="shared" si="1"/>
        <v>26</v>
      </c>
    </row>
    <row r="15" spans="1:4" ht="48.95" customHeight="1">
      <c r="A15" s="246" t="s">
        <v>607</v>
      </c>
      <c r="B15" s="245" t="s">
        <v>608</v>
      </c>
      <c r="C15" s="242">
        <v>1</v>
      </c>
      <c r="D15" s="242">
        <f t="shared" si="1"/>
        <v>27</v>
      </c>
    </row>
    <row r="16" spans="1:4" ht="41.45" customHeight="1">
      <c r="A16" s="246" t="s">
        <v>609</v>
      </c>
      <c r="B16" s="245" t="s">
        <v>610</v>
      </c>
      <c r="C16" s="242">
        <v>1</v>
      </c>
      <c r="D16" s="242">
        <f t="shared" si="1"/>
        <v>28</v>
      </c>
    </row>
    <row r="17" spans="1:4" ht="37.5">
      <c r="A17" s="246" t="s">
        <v>611</v>
      </c>
      <c r="B17" s="245" t="s">
        <v>612</v>
      </c>
      <c r="C17" s="242">
        <v>1</v>
      </c>
      <c r="D17" s="242">
        <f t="shared" si="1"/>
        <v>29</v>
      </c>
    </row>
    <row r="18" spans="1:4" ht="40.5" customHeight="1">
      <c r="A18" s="246" t="s">
        <v>613</v>
      </c>
      <c r="B18" s="245" t="s">
        <v>614</v>
      </c>
      <c r="C18" s="242">
        <v>1</v>
      </c>
      <c r="D18" s="242">
        <f t="shared" si="1"/>
        <v>30</v>
      </c>
    </row>
    <row r="19" spans="1:4" ht="80.099999999999994" customHeight="1">
      <c r="A19" s="246" t="s">
        <v>615</v>
      </c>
      <c r="B19" s="245" t="s">
        <v>616</v>
      </c>
      <c r="C19" s="242">
        <v>1</v>
      </c>
      <c r="D19" s="242">
        <f t="shared" si="1"/>
        <v>31</v>
      </c>
    </row>
    <row r="20" spans="1:4" ht="77.45" customHeight="1">
      <c r="A20" s="246" t="s">
        <v>617</v>
      </c>
      <c r="B20" s="245" t="s">
        <v>733</v>
      </c>
      <c r="C20" s="242">
        <v>1</v>
      </c>
      <c r="D20" s="242">
        <f>D19+C19</f>
        <v>32</v>
      </c>
    </row>
    <row r="21" spans="1:4" ht="35.1" customHeight="1">
      <c r="A21" s="241"/>
      <c r="B21" s="247" t="s">
        <v>618</v>
      </c>
      <c r="C21" s="242"/>
      <c r="D21" s="242"/>
    </row>
    <row r="22" spans="1:4" ht="56.25">
      <c r="A22" s="241">
        <v>7</v>
      </c>
      <c r="B22" s="245" t="s">
        <v>619</v>
      </c>
      <c r="C22" s="242">
        <v>5</v>
      </c>
      <c r="D22" s="242">
        <f>D20+C20</f>
        <v>33</v>
      </c>
    </row>
    <row r="23" spans="1:4" ht="38.1" customHeight="1">
      <c r="A23" s="241">
        <v>8</v>
      </c>
      <c r="B23" s="245" t="s">
        <v>620</v>
      </c>
      <c r="C23" s="242">
        <v>3</v>
      </c>
      <c r="D23" s="242">
        <f>D22+C22</f>
        <v>38</v>
      </c>
    </row>
    <row r="24" spans="1:4" ht="39" customHeight="1">
      <c r="A24" s="241">
        <v>9</v>
      </c>
      <c r="B24" s="245" t="s">
        <v>621</v>
      </c>
      <c r="C24" s="242">
        <v>1</v>
      </c>
      <c r="D24" s="242">
        <f t="shared" ref="D24:D45" si="2">D23+C23</f>
        <v>41</v>
      </c>
    </row>
    <row r="25" spans="1:4" ht="37.5">
      <c r="A25" s="241">
        <v>10</v>
      </c>
      <c r="B25" s="245" t="s">
        <v>743</v>
      </c>
      <c r="C25" s="242">
        <v>1</v>
      </c>
      <c r="D25" s="242">
        <f t="shared" si="2"/>
        <v>42</v>
      </c>
    </row>
    <row r="26" spans="1:4" ht="18.75">
      <c r="A26" s="241">
        <v>11</v>
      </c>
      <c r="B26" s="245" t="s">
        <v>673</v>
      </c>
      <c r="C26" s="242">
        <v>1</v>
      </c>
      <c r="D26" s="242">
        <f t="shared" si="2"/>
        <v>43</v>
      </c>
    </row>
    <row r="27" spans="1:4" ht="37.5">
      <c r="A27" s="241">
        <v>12</v>
      </c>
      <c r="B27" s="245" t="s">
        <v>622</v>
      </c>
      <c r="C27" s="242">
        <v>6</v>
      </c>
      <c r="D27" s="242">
        <f t="shared" si="2"/>
        <v>44</v>
      </c>
    </row>
    <row r="28" spans="1:4" ht="56.25">
      <c r="A28" s="241">
        <v>13</v>
      </c>
      <c r="B28" s="245" t="s">
        <v>734</v>
      </c>
      <c r="C28" s="242">
        <v>5</v>
      </c>
      <c r="D28" s="242">
        <f>D27+C27</f>
        <v>50</v>
      </c>
    </row>
    <row r="29" spans="1:4" ht="75">
      <c r="A29" s="241">
        <v>14</v>
      </c>
      <c r="B29" s="245" t="s">
        <v>623</v>
      </c>
      <c r="C29" s="242">
        <v>10</v>
      </c>
      <c r="D29" s="242">
        <f t="shared" si="2"/>
        <v>55</v>
      </c>
    </row>
    <row r="30" spans="1:4" ht="32.450000000000003" customHeight="1">
      <c r="A30" s="241">
        <v>15</v>
      </c>
      <c r="B30" s="245" t="s">
        <v>624</v>
      </c>
      <c r="C30" s="242">
        <v>1</v>
      </c>
      <c r="D30" s="242">
        <f t="shared" si="2"/>
        <v>65</v>
      </c>
    </row>
    <row r="31" spans="1:4" ht="32.450000000000003" customHeight="1">
      <c r="A31" s="241">
        <v>16</v>
      </c>
      <c r="B31" s="245" t="s">
        <v>625</v>
      </c>
      <c r="C31" s="242">
        <v>1</v>
      </c>
      <c r="D31" s="242">
        <f t="shared" si="2"/>
        <v>66</v>
      </c>
    </row>
    <row r="32" spans="1:4" ht="38.450000000000003" customHeight="1">
      <c r="A32" s="241">
        <v>17</v>
      </c>
      <c r="B32" s="245" t="s">
        <v>744</v>
      </c>
      <c r="C32" s="242">
        <v>6</v>
      </c>
      <c r="D32" s="242">
        <f t="shared" si="2"/>
        <v>67</v>
      </c>
    </row>
    <row r="33" spans="1:4" ht="38.450000000000003" customHeight="1">
      <c r="A33" s="241"/>
      <c r="B33" s="247" t="s">
        <v>626</v>
      </c>
      <c r="C33" s="242"/>
      <c r="D33" s="242"/>
    </row>
    <row r="34" spans="1:4" ht="91.5" customHeight="1">
      <c r="A34" s="241">
        <v>18</v>
      </c>
      <c r="B34" s="245" t="s">
        <v>627</v>
      </c>
      <c r="C34" s="242">
        <v>2</v>
      </c>
      <c r="D34" s="242">
        <f>D32+C32</f>
        <v>73</v>
      </c>
    </row>
    <row r="35" spans="1:4" ht="25.5" customHeight="1">
      <c r="A35" s="241"/>
      <c r="B35" s="247" t="s">
        <v>628</v>
      </c>
      <c r="C35" s="242"/>
      <c r="D35" s="242"/>
    </row>
    <row r="36" spans="1:4" ht="102.75" customHeight="1">
      <c r="A36" s="241">
        <v>19</v>
      </c>
      <c r="B36" s="248" t="s">
        <v>674</v>
      </c>
      <c r="C36" s="242">
        <v>16</v>
      </c>
      <c r="D36" s="242">
        <f>D34+C34</f>
        <v>75</v>
      </c>
    </row>
    <row r="37" spans="1:4" ht="36.75" customHeight="1">
      <c r="A37" s="241">
        <v>20</v>
      </c>
      <c r="B37" s="248" t="s">
        <v>629</v>
      </c>
      <c r="C37" s="242">
        <v>1</v>
      </c>
      <c r="D37" s="242">
        <f t="shared" si="2"/>
        <v>91</v>
      </c>
    </row>
    <row r="38" spans="1:4" ht="99" customHeight="1">
      <c r="A38" s="241">
        <v>21</v>
      </c>
      <c r="B38" s="248" t="s">
        <v>675</v>
      </c>
      <c r="C38" s="242">
        <v>12</v>
      </c>
      <c r="D38" s="242">
        <f t="shared" si="2"/>
        <v>92</v>
      </c>
    </row>
    <row r="39" spans="1:4" ht="37.5">
      <c r="A39" s="241">
        <v>22</v>
      </c>
      <c r="B39" s="248" t="s">
        <v>676</v>
      </c>
      <c r="C39" s="242">
        <v>5</v>
      </c>
      <c r="D39" s="242">
        <f t="shared" si="2"/>
        <v>104</v>
      </c>
    </row>
    <row r="40" spans="1:4" ht="38.1" customHeight="1">
      <c r="A40" s="241">
        <v>23</v>
      </c>
      <c r="B40" s="245" t="s">
        <v>630</v>
      </c>
      <c r="C40" s="242">
        <v>3</v>
      </c>
      <c r="D40" s="242">
        <f t="shared" si="2"/>
        <v>109</v>
      </c>
    </row>
    <row r="41" spans="1:4" ht="38.1" customHeight="1">
      <c r="A41" s="241">
        <v>24</v>
      </c>
      <c r="B41" s="245" t="s">
        <v>631</v>
      </c>
      <c r="C41" s="242">
        <v>3</v>
      </c>
      <c r="D41" s="242">
        <f t="shared" si="2"/>
        <v>112</v>
      </c>
    </row>
    <row r="42" spans="1:4" ht="57.75" customHeight="1">
      <c r="A42" s="241">
        <v>25</v>
      </c>
      <c r="B42" s="350" t="s">
        <v>586</v>
      </c>
      <c r="C42" s="242">
        <v>1</v>
      </c>
      <c r="D42" s="242">
        <f t="shared" ref="D42" si="3">D41+C41</f>
        <v>115</v>
      </c>
    </row>
    <row r="43" spans="1:4" ht="37.5">
      <c r="A43" s="241">
        <v>26</v>
      </c>
      <c r="B43" s="245" t="s">
        <v>632</v>
      </c>
      <c r="C43" s="242">
        <v>123</v>
      </c>
      <c r="D43" s="242">
        <f>D42+C42</f>
        <v>116</v>
      </c>
    </row>
    <row r="44" spans="1:4" ht="37.5">
      <c r="A44" s="241">
        <v>27</v>
      </c>
      <c r="B44" s="245" t="s">
        <v>735</v>
      </c>
      <c r="C44" s="242">
        <v>2</v>
      </c>
      <c r="D44" s="242">
        <f t="shared" si="2"/>
        <v>239</v>
      </c>
    </row>
    <row r="45" spans="1:4" ht="18.75">
      <c r="A45" s="241">
        <v>28</v>
      </c>
      <c r="B45" s="245" t="s">
        <v>679</v>
      </c>
      <c r="C45" s="242">
        <v>4</v>
      </c>
      <c r="D45" s="242">
        <f t="shared" si="2"/>
        <v>241</v>
      </c>
    </row>
    <row r="46" spans="1:4" ht="56.25">
      <c r="A46" s="241">
        <v>29</v>
      </c>
      <c r="B46" s="350" t="s">
        <v>587</v>
      </c>
      <c r="C46" s="242">
        <v>1</v>
      </c>
      <c r="D46" s="242">
        <f t="shared" ref="D46:D53" si="4">D45+C45</f>
        <v>245</v>
      </c>
    </row>
    <row r="47" spans="1:4" ht="56.25">
      <c r="A47" s="241">
        <v>30</v>
      </c>
      <c r="B47" s="245" t="s">
        <v>633</v>
      </c>
      <c r="C47" s="242">
        <v>81</v>
      </c>
      <c r="D47" s="242">
        <f t="shared" si="4"/>
        <v>246</v>
      </c>
    </row>
    <row r="48" spans="1:4" ht="37.5">
      <c r="A48" s="241">
        <v>31</v>
      </c>
      <c r="B48" s="245" t="s">
        <v>645</v>
      </c>
      <c r="C48" s="242">
        <v>10</v>
      </c>
      <c r="D48" s="242">
        <f t="shared" si="4"/>
        <v>327</v>
      </c>
    </row>
    <row r="49" spans="1:49" s="248" customFormat="1" ht="37.5">
      <c r="A49" s="241">
        <v>32</v>
      </c>
      <c r="B49" s="245" t="s">
        <v>634</v>
      </c>
      <c r="C49" s="242">
        <v>6</v>
      </c>
      <c r="D49" s="242">
        <f t="shared" si="4"/>
        <v>337</v>
      </c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</row>
    <row r="50" spans="1:49" s="248" customFormat="1" ht="37.5">
      <c r="A50" s="241">
        <v>33</v>
      </c>
      <c r="B50" s="245" t="s">
        <v>635</v>
      </c>
      <c r="C50" s="242">
        <v>1</v>
      </c>
      <c r="D50" s="242">
        <f t="shared" si="4"/>
        <v>343</v>
      </c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</row>
    <row r="51" spans="1:49" s="248" customFormat="1" ht="37.5">
      <c r="A51" s="241">
        <v>34</v>
      </c>
      <c r="B51" s="245" t="s">
        <v>636</v>
      </c>
      <c r="C51" s="242">
        <v>4</v>
      </c>
      <c r="D51" s="242">
        <f t="shared" si="4"/>
        <v>344</v>
      </c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</row>
    <row r="52" spans="1:49" s="249" customFormat="1" ht="37.5">
      <c r="A52" s="241">
        <v>35</v>
      </c>
      <c r="B52" s="245" t="s">
        <v>637</v>
      </c>
      <c r="C52" s="242">
        <v>3</v>
      </c>
      <c r="D52" s="242">
        <f t="shared" si="4"/>
        <v>348</v>
      </c>
    </row>
    <row r="53" spans="1:49" ht="37.5">
      <c r="A53" s="241">
        <v>36</v>
      </c>
      <c r="B53" s="245" t="s">
        <v>638</v>
      </c>
      <c r="C53" s="242">
        <v>3</v>
      </c>
      <c r="D53" s="242">
        <f t="shared" si="4"/>
        <v>351</v>
      </c>
    </row>
    <row r="54" spans="1:49" ht="37.5">
      <c r="A54" s="241">
        <v>37</v>
      </c>
      <c r="B54" s="245" t="s">
        <v>639</v>
      </c>
      <c r="C54" s="242">
        <v>6</v>
      </c>
      <c r="D54" s="242">
        <f t="shared" ref="D54:D61" si="5">D53+C53</f>
        <v>354</v>
      </c>
    </row>
    <row r="55" spans="1:49" ht="54.75" customHeight="1">
      <c r="A55" s="241">
        <v>38</v>
      </c>
      <c r="B55" s="245" t="s">
        <v>640</v>
      </c>
      <c r="C55" s="242">
        <v>10</v>
      </c>
      <c r="D55" s="242">
        <f t="shared" si="5"/>
        <v>360</v>
      </c>
    </row>
    <row r="56" spans="1:49" ht="54.75" customHeight="1">
      <c r="A56" s="241">
        <v>39</v>
      </c>
      <c r="B56" s="245" t="s">
        <v>677</v>
      </c>
      <c r="C56" s="242">
        <v>5</v>
      </c>
      <c r="D56" s="242">
        <f t="shared" si="5"/>
        <v>370</v>
      </c>
    </row>
    <row r="57" spans="1:49" ht="54.75" customHeight="1">
      <c r="A57" s="241">
        <v>40</v>
      </c>
      <c r="B57" s="245" t="s">
        <v>646</v>
      </c>
      <c r="C57" s="242">
        <v>6</v>
      </c>
      <c r="D57" s="242">
        <f t="shared" si="5"/>
        <v>375</v>
      </c>
    </row>
    <row r="58" spans="1:49" ht="54.75" customHeight="1">
      <c r="A58" s="241">
        <v>41</v>
      </c>
      <c r="B58" s="245" t="s">
        <v>736</v>
      </c>
      <c r="C58" s="344">
        <v>4</v>
      </c>
      <c r="D58" s="242">
        <f t="shared" si="5"/>
        <v>381</v>
      </c>
    </row>
    <row r="59" spans="1:49" ht="54.75" customHeight="1">
      <c r="A59" s="241">
        <v>42</v>
      </c>
      <c r="B59" s="245" t="s">
        <v>760</v>
      </c>
      <c r="C59" s="344">
        <v>4</v>
      </c>
      <c r="D59" s="242">
        <f t="shared" si="5"/>
        <v>385</v>
      </c>
    </row>
    <row r="60" spans="1:49" ht="54.75" customHeight="1">
      <c r="A60" s="241">
        <v>43</v>
      </c>
      <c r="B60" s="245" t="s">
        <v>737</v>
      </c>
      <c r="C60" s="242">
        <v>6</v>
      </c>
      <c r="D60" s="242">
        <f t="shared" si="5"/>
        <v>389</v>
      </c>
    </row>
    <row r="61" spans="1:49" ht="37.5">
      <c r="A61" s="241">
        <v>44</v>
      </c>
      <c r="B61" s="245" t="s">
        <v>738</v>
      </c>
      <c r="C61" s="242">
        <v>3</v>
      </c>
      <c r="D61" s="242">
        <f t="shared" si="5"/>
        <v>395</v>
      </c>
      <c r="E61" s="240"/>
    </row>
    <row r="62" spans="1:49" ht="18.75">
      <c r="A62" s="241">
        <v>45</v>
      </c>
      <c r="B62" s="245" t="s">
        <v>678</v>
      </c>
      <c r="C62" s="242">
        <v>6</v>
      </c>
      <c r="D62" s="242">
        <f>D61+C61</f>
        <v>398</v>
      </c>
    </row>
    <row r="63" spans="1:49" ht="18.75">
      <c r="A63" s="345"/>
      <c r="B63" s="346"/>
      <c r="C63" s="347"/>
      <c r="D63" s="347"/>
    </row>
    <row r="64" spans="1:49" ht="18.75">
      <c r="A64" s="345"/>
      <c r="B64" s="346"/>
      <c r="C64" s="347"/>
      <c r="D64" s="347"/>
    </row>
    <row r="65" spans="1:4" ht="21">
      <c r="A65" s="250" t="s">
        <v>641</v>
      </c>
      <c r="B65" s="251"/>
      <c r="C65" s="252"/>
      <c r="D65" s="253" t="s">
        <v>667</v>
      </c>
    </row>
  </sheetData>
  <mergeCells count="1">
    <mergeCell ref="B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28"/>
  <sheetViews>
    <sheetView view="pageBreakPreview" zoomScale="70" zoomScaleNormal="90" zoomScaleSheetLayoutView="70" workbookViewId="0">
      <selection activeCell="P13" sqref="P13"/>
    </sheetView>
  </sheetViews>
  <sheetFormatPr defaultColWidth="9.140625" defaultRowHeight="15.75"/>
  <cols>
    <col min="1" max="1" width="9.140625" style="51"/>
    <col min="2" max="2" width="41.7109375" style="51" customWidth="1"/>
    <col min="3" max="3" width="11" style="51" customWidth="1"/>
    <col min="4" max="4" width="10.85546875" style="51" customWidth="1"/>
    <col min="5" max="5" width="10.42578125" style="51" customWidth="1"/>
    <col min="6" max="6" width="10.5703125" style="51" customWidth="1"/>
    <col min="7" max="7" width="10.7109375" style="51" customWidth="1"/>
    <col min="8" max="15" width="9.5703125" style="51" customWidth="1"/>
    <col min="16" max="16" width="13" style="51" customWidth="1"/>
    <col min="17" max="17" width="12.85546875" style="51" customWidth="1"/>
    <col min="18" max="18" width="9.140625" style="51"/>
    <col min="19" max="19" width="12.7109375" style="51" customWidth="1"/>
    <col min="20" max="16384" width="9.140625" style="51"/>
  </cols>
  <sheetData>
    <row r="1" spans="1:19">
      <c r="A1" s="370" t="s">
        <v>346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9" ht="32.25" customHeight="1">
      <c r="A2" s="373" t="s">
        <v>349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9" ht="42" customHeight="1">
      <c r="A3" s="374" t="s">
        <v>34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</row>
    <row r="4" spans="1:19">
      <c r="A4" s="372" t="s">
        <v>0</v>
      </c>
      <c r="B4" s="372" t="s">
        <v>1</v>
      </c>
      <c r="C4" s="372" t="str">
        <f>'т. 1.4.'!C4:G4</f>
        <v>Базовый период 2021 год (факт)</v>
      </c>
      <c r="D4" s="372"/>
      <c r="E4" s="372"/>
      <c r="F4" s="372"/>
      <c r="G4" s="372"/>
      <c r="H4" s="372" t="str">
        <f>'т. 1.4.'!H4:L4</f>
        <v>2022 год (ожид.)</v>
      </c>
      <c r="I4" s="372"/>
      <c r="J4" s="372"/>
      <c r="K4" s="372"/>
      <c r="L4" s="372"/>
      <c r="M4" s="372" t="str">
        <f>'т. 1.4.'!M4:Q4</f>
        <v>Период регулирования 2023 год</v>
      </c>
      <c r="N4" s="372"/>
      <c r="O4" s="372"/>
      <c r="P4" s="372"/>
      <c r="Q4" s="372"/>
    </row>
    <row r="5" spans="1:19">
      <c r="A5" s="372"/>
      <c r="B5" s="372"/>
      <c r="C5" s="55" t="s">
        <v>7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3</v>
      </c>
      <c r="J5" s="55" t="s">
        <v>4</v>
      </c>
      <c r="K5" s="55" t="s">
        <v>5</v>
      </c>
      <c r="L5" s="55" t="s">
        <v>6</v>
      </c>
      <c r="M5" s="55" t="s">
        <v>7</v>
      </c>
      <c r="N5" s="55" t="s">
        <v>3</v>
      </c>
      <c r="O5" s="55" t="s">
        <v>4</v>
      </c>
      <c r="P5" s="55" t="s">
        <v>5</v>
      </c>
      <c r="Q5" s="55" t="s">
        <v>6</v>
      </c>
    </row>
    <row r="6" spans="1:19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  <c r="O6" s="55">
        <v>15</v>
      </c>
      <c r="P6" s="55">
        <v>16</v>
      </c>
      <c r="Q6" s="55">
        <v>17</v>
      </c>
    </row>
    <row r="7" spans="1:19">
      <c r="A7" s="56" t="s">
        <v>8</v>
      </c>
      <c r="B7" s="62" t="s">
        <v>35</v>
      </c>
      <c r="C7" s="91">
        <f>C14</f>
        <v>0</v>
      </c>
      <c r="D7" s="91">
        <f>D14</f>
        <v>0</v>
      </c>
      <c r="E7" s="91">
        <f>E10+E14</f>
        <v>0</v>
      </c>
      <c r="F7" s="91">
        <f>F10+F11+F14</f>
        <v>0</v>
      </c>
      <c r="G7" s="91">
        <f>G12+G14+G11</f>
        <v>0</v>
      </c>
      <c r="H7" s="91">
        <f>H14</f>
        <v>0</v>
      </c>
      <c r="I7" s="91">
        <f>I14</f>
        <v>0</v>
      </c>
      <c r="J7" s="91">
        <f>J10+J14</f>
        <v>0</v>
      </c>
      <c r="K7" s="91">
        <f>K10+K11+K14</f>
        <v>0</v>
      </c>
      <c r="L7" s="91">
        <f>L12+L14+L11</f>
        <v>0</v>
      </c>
      <c r="M7" s="91">
        <f>M14</f>
        <v>4.1838337646962556</v>
      </c>
      <c r="N7" s="91">
        <f>N14</f>
        <v>0</v>
      </c>
      <c r="O7" s="91">
        <f>O10+O14</f>
        <v>0</v>
      </c>
      <c r="P7" s="91">
        <f>P10+P11+P14</f>
        <v>4.1838337646962556</v>
      </c>
      <c r="Q7" s="91">
        <f>Q12+Q14+Q11</f>
        <v>1.3500425427502656</v>
      </c>
    </row>
    <row r="8" spans="1:19">
      <c r="A8" s="56" t="s">
        <v>9</v>
      </c>
      <c r="B8" s="62" t="s">
        <v>20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92"/>
      <c r="P8" s="92"/>
      <c r="Q8" s="92"/>
    </row>
    <row r="9" spans="1:19">
      <c r="A9" s="56"/>
      <c r="B9" s="62" t="s">
        <v>21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92"/>
      <c r="P9" s="92"/>
      <c r="Q9" s="92"/>
    </row>
    <row r="10" spans="1:19">
      <c r="A10" s="56"/>
      <c r="B10" s="62" t="s">
        <v>3</v>
      </c>
      <c r="C10" s="91">
        <f>E10+F10</f>
        <v>0</v>
      </c>
      <c r="D10" s="91"/>
      <c r="E10" s="91"/>
      <c r="F10" s="91"/>
      <c r="G10" s="91"/>
      <c r="H10" s="91">
        <f>J10+K10</f>
        <v>0</v>
      </c>
      <c r="I10" s="91"/>
      <c r="J10" s="91"/>
      <c r="K10" s="91"/>
      <c r="L10" s="91"/>
      <c r="M10" s="91">
        <f>O10+P10</f>
        <v>0</v>
      </c>
      <c r="N10" s="92"/>
      <c r="O10" s="92"/>
      <c r="P10" s="92"/>
      <c r="Q10" s="92"/>
    </row>
    <row r="11" spans="1:19">
      <c r="A11" s="56"/>
      <c r="B11" s="62" t="s">
        <v>4</v>
      </c>
      <c r="C11" s="91">
        <f>F11+G11</f>
        <v>0</v>
      </c>
      <c r="D11" s="91"/>
      <c r="E11" s="91"/>
      <c r="F11" s="91"/>
      <c r="G11" s="91"/>
      <c r="H11" s="91">
        <f>K11+L11</f>
        <v>0</v>
      </c>
      <c r="I11" s="91"/>
      <c r="J11" s="91"/>
      <c r="K11" s="91"/>
      <c r="L11" s="91"/>
      <c r="M11" s="91">
        <f>P11+Q11</f>
        <v>0</v>
      </c>
      <c r="N11" s="92"/>
      <c r="O11" s="92"/>
      <c r="P11" s="92"/>
      <c r="Q11" s="92"/>
    </row>
    <row r="12" spans="1:19">
      <c r="A12" s="56"/>
      <c r="B12" s="62" t="s">
        <v>310</v>
      </c>
      <c r="C12" s="91">
        <f>G12</f>
        <v>0</v>
      </c>
      <c r="D12" s="91"/>
      <c r="E12" s="91"/>
      <c r="F12" s="91"/>
      <c r="G12" s="91"/>
      <c r="H12" s="91">
        <f>L12</f>
        <v>0</v>
      </c>
      <c r="I12" s="91"/>
      <c r="J12" s="91"/>
      <c r="K12" s="91"/>
      <c r="L12" s="91"/>
      <c r="M12" s="91">
        <f>Q12</f>
        <v>1.3500425427502656</v>
      </c>
      <c r="N12" s="92"/>
      <c r="O12" s="92"/>
      <c r="P12" s="314">
        <f>'т. 1.4.'!P12/'т 1.6.'!M21</f>
        <v>4.1838337646962556</v>
      </c>
      <c r="Q12" s="314">
        <f>'т. 1.4.'!Q12/'т 1.6.'!M21</f>
        <v>1.3500425427502656</v>
      </c>
      <c r="S12" s="51">
        <f>4972.4/Q12</f>
        <v>3683.1431918214798</v>
      </c>
    </row>
    <row r="13" spans="1:19">
      <c r="A13" s="56" t="s">
        <v>11</v>
      </c>
      <c r="B13" s="62" t="s">
        <v>347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2"/>
      <c r="P13" s="314"/>
      <c r="Q13" s="314"/>
      <c r="S13" s="51" t="e">
        <f t="shared" ref="S13" si="0">4972.4/Q13</f>
        <v>#DIV/0!</v>
      </c>
    </row>
    <row r="14" spans="1:19" ht="31.5">
      <c r="A14" s="56" t="s">
        <v>12</v>
      </c>
      <c r="B14" s="62" t="s">
        <v>22</v>
      </c>
      <c r="C14" s="91">
        <f>SUM(D14:G14)</f>
        <v>0</v>
      </c>
      <c r="D14" s="91"/>
      <c r="E14" s="91"/>
      <c r="F14" s="91"/>
      <c r="G14" s="91"/>
      <c r="H14" s="91">
        <f>SUM(I14:L14)</f>
        <v>0</v>
      </c>
      <c r="I14" s="91"/>
      <c r="J14" s="91"/>
      <c r="K14" s="91"/>
      <c r="L14" s="91"/>
      <c r="M14" s="91">
        <f>P14</f>
        <v>4.1838337646962556</v>
      </c>
      <c r="N14" s="92"/>
      <c r="O14" s="92"/>
      <c r="P14" s="314">
        <f>'т. 1.4.'!P12/'т 1.6.'!M21</f>
        <v>4.1838337646962556</v>
      </c>
      <c r="Q14" s="314"/>
      <c r="S14" s="51">
        <f>4972.4/P14</f>
        <v>1188.4793420708468</v>
      </c>
    </row>
    <row r="15" spans="1:19" ht="31.5">
      <c r="A15" s="56" t="s">
        <v>13</v>
      </c>
      <c r="B15" s="62" t="s">
        <v>312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92"/>
      <c r="P15" s="314"/>
      <c r="Q15" s="314"/>
    </row>
    <row r="16" spans="1:19">
      <c r="A16" s="56" t="s">
        <v>16</v>
      </c>
      <c r="B16" s="62" t="s">
        <v>36</v>
      </c>
      <c r="C16" s="91">
        <f>SUM(D16:G16)</f>
        <v>0</v>
      </c>
      <c r="D16" s="91"/>
      <c r="E16" s="91"/>
      <c r="F16" s="91"/>
      <c r="G16" s="91"/>
      <c r="H16" s="91">
        <f>SUM(I16:L16)</f>
        <v>0</v>
      </c>
      <c r="I16" s="91"/>
      <c r="J16" s="91"/>
      <c r="K16" s="91"/>
      <c r="L16" s="91"/>
      <c r="M16" s="91">
        <f>SUM(N16:Q16)</f>
        <v>0.23387630744652069</v>
      </c>
      <c r="N16" s="92"/>
      <c r="O16" s="92"/>
      <c r="P16" s="314">
        <f>P14*0.0559</f>
        <v>0.23387630744652069</v>
      </c>
      <c r="Q16" s="315">
        <v>0</v>
      </c>
    </row>
    <row r="17" spans="1:17">
      <c r="A17" s="56"/>
      <c r="B17" s="62" t="s">
        <v>313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>
        <f t="shared" ref="M17" si="1">M16/M7</f>
        <v>5.5899999999999998E-2</v>
      </c>
      <c r="N17" s="93"/>
      <c r="O17" s="93"/>
      <c r="P17" s="316">
        <f>P16/P7</f>
        <v>5.5899999999999998E-2</v>
      </c>
      <c r="Q17" s="316"/>
    </row>
    <row r="18" spans="1:17" ht="31.5">
      <c r="A18" s="56" t="s">
        <v>17</v>
      </c>
      <c r="B18" s="62" t="s">
        <v>37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65"/>
      <c r="N18" s="94"/>
      <c r="O18" s="94"/>
      <c r="P18" s="317"/>
      <c r="Q18" s="317"/>
    </row>
    <row r="19" spans="1:17" ht="31.5">
      <c r="A19" s="56" t="s">
        <v>314</v>
      </c>
      <c r="B19" s="62" t="s">
        <v>38</v>
      </c>
      <c r="C19" s="91">
        <f>SUM(D19:G19)</f>
        <v>0</v>
      </c>
      <c r="D19" s="91">
        <f>D20+D22</f>
        <v>0</v>
      </c>
      <c r="E19" s="91">
        <f>E20+E22</f>
        <v>0</v>
      </c>
      <c r="F19" s="91">
        <f>F20+F22</f>
        <v>0</v>
      </c>
      <c r="G19" s="91">
        <f>G20+G22</f>
        <v>0</v>
      </c>
      <c r="H19" s="91">
        <f>SUM(I19:L19)</f>
        <v>0</v>
      </c>
      <c r="I19" s="91">
        <f>I20+I22</f>
        <v>0</v>
      </c>
      <c r="J19" s="91">
        <f>J20+J22</f>
        <v>0</v>
      </c>
      <c r="K19" s="91">
        <f>K20+K22</f>
        <v>0</v>
      </c>
      <c r="L19" s="91">
        <f>L20+L22</f>
        <v>0</v>
      </c>
      <c r="M19" s="91">
        <f>SUM(N19:Q19)</f>
        <v>5.3000000000000007</v>
      </c>
      <c r="N19" s="95">
        <f>N20+N22</f>
        <v>0</v>
      </c>
      <c r="O19" s="95">
        <f>O20+O22</f>
        <v>0</v>
      </c>
      <c r="P19" s="318">
        <f>P20+P22</f>
        <v>3.9499574572497349</v>
      </c>
      <c r="Q19" s="318">
        <f>Q20+Q22</f>
        <v>1.3500425427502656</v>
      </c>
    </row>
    <row r="20" spans="1:17" ht="63">
      <c r="A20" s="56" t="s">
        <v>27</v>
      </c>
      <c r="B20" s="62" t="s">
        <v>348</v>
      </c>
      <c r="C20" s="91">
        <f>SUM(D20:G20)</f>
        <v>0</v>
      </c>
      <c r="D20" s="65"/>
      <c r="E20" s="65"/>
      <c r="F20" s="65"/>
      <c r="G20" s="65"/>
      <c r="H20" s="91">
        <f>SUM(I20:L20)</f>
        <v>0</v>
      </c>
      <c r="I20" s="65"/>
      <c r="J20" s="65"/>
      <c r="K20" s="65"/>
      <c r="L20" s="65"/>
      <c r="M20" s="91">
        <f>SUM(N20:Q20)</f>
        <v>5.3000000000000007</v>
      </c>
      <c r="N20" s="96"/>
      <c r="O20" s="96"/>
      <c r="P20" s="319">
        <f>P14-P16</f>
        <v>3.9499574572497349</v>
      </c>
      <c r="Q20" s="320">
        <f>Q7-Q16</f>
        <v>1.3500425427502656</v>
      </c>
    </row>
    <row r="21" spans="1:17" ht="31.5">
      <c r="A21" s="56" t="s">
        <v>31</v>
      </c>
      <c r="B21" s="62" t="s">
        <v>39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57"/>
      <c r="O21" s="57"/>
      <c r="P21" s="57"/>
      <c r="Q21" s="57"/>
    </row>
    <row r="22" spans="1:17">
      <c r="A22" s="56" t="s">
        <v>33</v>
      </c>
      <c r="B22" s="62" t="s">
        <v>40</v>
      </c>
      <c r="C22" s="91">
        <f>SUM(D22:G22)</f>
        <v>0</v>
      </c>
      <c r="D22" s="65"/>
      <c r="E22" s="65"/>
      <c r="F22" s="65"/>
      <c r="G22" s="65"/>
      <c r="H22" s="91">
        <f>SUM(I22:L22)</f>
        <v>0</v>
      </c>
      <c r="I22" s="65"/>
      <c r="J22" s="65"/>
      <c r="K22" s="65"/>
      <c r="L22" s="65"/>
      <c r="M22" s="91">
        <f>SUM(N22:Q22)</f>
        <v>0</v>
      </c>
      <c r="N22" s="96"/>
      <c r="O22" s="96"/>
      <c r="P22" s="96"/>
      <c r="Q22" s="96"/>
    </row>
    <row r="24" spans="1:17" s="74" customFormat="1" ht="40.5" customHeight="1">
      <c r="A24" s="369" t="s">
        <v>659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81"/>
    </row>
    <row r="28" spans="1:17">
      <c r="C28" s="59"/>
    </row>
  </sheetData>
  <mergeCells count="9">
    <mergeCell ref="A24:O24"/>
    <mergeCell ref="A1:Q1"/>
    <mergeCell ref="A2:Q2"/>
    <mergeCell ref="A3:Q3"/>
    <mergeCell ref="A4:A5"/>
    <mergeCell ref="B4:B5"/>
    <mergeCell ref="C4:G4"/>
    <mergeCell ref="H4:L4"/>
    <mergeCell ref="M4:Q4"/>
  </mergeCells>
  <pageMargins left="0.25" right="0.25" top="0.75" bottom="0.75" header="0.3" footer="0.3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B27"/>
  <sheetViews>
    <sheetView view="pageBreakPreview" zoomScale="60" zoomScaleNormal="90" workbookViewId="0">
      <selection activeCell="F21" sqref="F21"/>
    </sheetView>
  </sheetViews>
  <sheetFormatPr defaultColWidth="9.140625" defaultRowHeight="15.75" outlineLevelRow="1"/>
  <cols>
    <col min="1" max="1" width="4.7109375" style="82" customWidth="1"/>
    <col min="2" max="2" width="35" style="82" customWidth="1"/>
    <col min="3" max="3" width="12.140625" style="82" customWidth="1"/>
    <col min="4" max="4" width="11.85546875" style="82" customWidth="1"/>
    <col min="5" max="6" width="10.7109375" style="82" customWidth="1"/>
    <col min="7" max="7" width="10.5703125" style="82" customWidth="1"/>
    <col min="8" max="13" width="14.7109375" style="82" customWidth="1"/>
    <col min="14" max="18" width="8.7109375" style="82" customWidth="1"/>
    <col min="19" max="16384" width="9.140625" style="82"/>
  </cols>
  <sheetData>
    <row r="1" spans="1:18">
      <c r="A1" s="378" t="s">
        <v>352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18" ht="58.5" customHeight="1">
      <c r="A2" s="379" t="s">
        <v>359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8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</row>
    <row r="4" spans="1:18" ht="35.25" customHeight="1">
      <c r="A4" s="381" t="s">
        <v>353</v>
      </c>
      <c r="B4" s="381" t="s">
        <v>237</v>
      </c>
      <c r="C4" s="381" t="s">
        <v>354</v>
      </c>
      <c r="D4" s="381"/>
      <c r="E4" s="381"/>
      <c r="F4" s="381"/>
      <c r="G4" s="381"/>
      <c r="H4" s="381" t="s">
        <v>355</v>
      </c>
      <c r="I4" s="381"/>
      <c r="J4" s="381"/>
      <c r="K4" s="381"/>
      <c r="L4" s="381"/>
      <c r="M4" s="381" t="s">
        <v>238</v>
      </c>
      <c r="N4" s="382" t="s">
        <v>356</v>
      </c>
      <c r="O4" s="382"/>
      <c r="P4" s="382"/>
      <c r="Q4" s="382"/>
      <c r="R4" s="382"/>
    </row>
    <row r="5" spans="1:18" ht="37.5" customHeight="1">
      <c r="A5" s="381"/>
      <c r="B5" s="381"/>
      <c r="C5" s="83" t="s">
        <v>357</v>
      </c>
      <c r="D5" s="83" t="s">
        <v>3</v>
      </c>
      <c r="E5" s="83" t="s">
        <v>350</v>
      </c>
      <c r="F5" s="83" t="s">
        <v>351</v>
      </c>
      <c r="G5" s="83" t="s">
        <v>6</v>
      </c>
      <c r="H5" s="83" t="s">
        <v>357</v>
      </c>
      <c r="I5" s="83" t="s">
        <v>3</v>
      </c>
      <c r="J5" s="83" t="s">
        <v>350</v>
      </c>
      <c r="K5" s="83" t="s">
        <v>351</v>
      </c>
      <c r="L5" s="83" t="s">
        <v>6</v>
      </c>
      <c r="M5" s="381"/>
      <c r="N5" s="83" t="s">
        <v>357</v>
      </c>
      <c r="O5" s="83" t="s">
        <v>3</v>
      </c>
      <c r="P5" s="83" t="s">
        <v>350</v>
      </c>
      <c r="Q5" s="83" t="s">
        <v>351</v>
      </c>
      <c r="R5" s="83" t="s">
        <v>6</v>
      </c>
    </row>
    <row r="6" spans="1:18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</row>
    <row r="7" spans="1:18">
      <c r="A7" s="375" t="s">
        <v>722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7"/>
    </row>
    <row r="8" spans="1:18">
      <c r="A8" s="83" t="s">
        <v>8</v>
      </c>
      <c r="B8" s="84" t="s">
        <v>240</v>
      </c>
      <c r="C8" s="85">
        <f t="shared" ref="C8:C10" si="0">SUM(D8:G8)</f>
        <v>0</v>
      </c>
      <c r="D8" s="85"/>
      <c r="E8" s="85"/>
      <c r="F8" s="85"/>
      <c r="G8" s="85"/>
      <c r="H8" s="86">
        <f>SUM(I8:L8)</f>
        <v>0</v>
      </c>
      <c r="I8" s="86"/>
      <c r="J8" s="86"/>
      <c r="K8" s="86"/>
      <c r="L8" s="86"/>
      <c r="M8" s="85" t="str">
        <f t="shared" ref="M8:M11" si="1">IF(H8&gt;0,C8/H8,"-")</f>
        <v>-</v>
      </c>
      <c r="N8" s="87" t="str">
        <f t="shared" ref="N8:R11" si="2">IF(C8&gt;0,C8/$C$11,"-")</f>
        <v>-</v>
      </c>
      <c r="O8" s="87" t="str">
        <f t="shared" si="2"/>
        <v>-</v>
      </c>
      <c r="P8" s="87" t="str">
        <f t="shared" si="2"/>
        <v>-</v>
      </c>
      <c r="Q8" s="87" t="str">
        <f t="shared" si="2"/>
        <v>-</v>
      </c>
      <c r="R8" s="87" t="str">
        <f t="shared" si="2"/>
        <v>-</v>
      </c>
    </row>
    <row r="9" spans="1:18">
      <c r="A9" s="83" t="s">
        <v>16</v>
      </c>
      <c r="B9" s="84" t="s">
        <v>242</v>
      </c>
      <c r="C9" s="88">
        <f t="shared" si="0"/>
        <v>0</v>
      </c>
      <c r="D9" s="85"/>
      <c r="E9" s="85"/>
      <c r="F9" s="85"/>
      <c r="G9" s="85"/>
      <c r="H9" s="86">
        <f>SUM(I9:L9)</f>
        <v>0</v>
      </c>
      <c r="I9" s="86"/>
      <c r="J9" s="86"/>
      <c r="K9" s="86"/>
      <c r="L9" s="86"/>
      <c r="M9" s="85" t="str">
        <f t="shared" si="1"/>
        <v>-</v>
      </c>
      <c r="N9" s="87" t="str">
        <f t="shared" si="2"/>
        <v>-</v>
      </c>
      <c r="O9" s="87" t="str">
        <f t="shared" si="2"/>
        <v>-</v>
      </c>
      <c r="P9" s="87" t="str">
        <f t="shared" si="2"/>
        <v>-</v>
      </c>
      <c r="Q9" s="87" t="str">
        <f t="shared" si="2"/>
        <v>-</v>
      </c>
      <c r="R9" s="87" t="str">
        <f t="shared" si="2"/>
        <v>-</v>
      </c>
    </row>
    <row r="10" spans="1:18">
      <c r="A10" s="83" t="s">
        <v>17</v>
      </c>
      <c r="B10" s="84" t="s">
        <v>243</v>
      </c>
      <c r="C10" s="85">
        <f t="shared" si="0"/>
        <v>0</v>
      </c>
      <c r="D10" s="85"/>
      <c r="E10" s="85"/>
      <c r="F10" s="85"/>
      <c r="G10" s="85"/>
      <c r="H10" s="86">
        <f>SUM(I10:L10)</f>
        <v>0</v>
      </c>
      <c r="I10" s="86"/>
      <c r="J10" s="86"/>
      <c r="K10" s="86"/>
      <c r="L10" s="86"/>
      <c r="M10" s="85" t="str">
        <f t="shared" si="1"/>
        <v>-</v>
      </c>
      <c r="N10" s="87" t="str">
        <f t="shared" si="2"/>
        <v>-</v>
      </c>
      <c r="O10" s="87" t="str">
        <f t="shared" si="2"/>
        <v>-</v>
      </c>
      <c r="P10" s="87" t="str">
        <f t="shared" si="2"/>
        <v>-</v>
      </c>
      <c r="Q10" s="87" t="str">
        <f t="shared" si="2"/>
        <v>-</v>
      </c>
      <c r="R10" s="87" t="str">
        <f t="shared" si="2"/>
        <v>-</v>
      </c>
    </row>
    <row r="11" spans="1:18">
      <c r="A11" s="83">
        <v>4</v>
      </c>
      <c r="B11" s="84" t="s">
        <v>358</v>
      </c>
      <c r="C11" s="85">
        <f t="shared" ref="C11:H11" si="3">C8+C9+C10</f>
        <v>0</v>
      </c>
      <c r="D11" s="85">
        <f t="shared" si="3"/>
        <v>0</v>
      </c>
      <c r="E11" s="85">
        <f t="shared" si="3"/>
        <v>0</v>
      </c>
      <c r="F11" s="85">
        <f t="shared" si="3"/>
        <v>0</v>
      </c>
      <c r="G11" s="85">
        <f t="shared" si="3"/>
        <v>0</v>
      </c>
      <c r="H11" s="86">
        <f t="shared" si="3"/>
        <v>0</v>
      </c>
      <c r="I11" s="86">
        <f t="shared" ref="I11:L11" si="4">I8+I9+I10</f>
        <v>0</v>
      </c>
      <c r="J11" s="86">
        <f t="shared" si="4"/>
        <v>0</v>
      </c>
      <c r="K11" s="86">
        <f t="shared" si="4"/>
        <v>0</v>
      </c>
      <c r="L11" s="86">
        <f t="shared" si="4"/>
        <v>0</v>
      </c>
      <c r="M11" s="85" t="str">
        <f t="shared" si="1"/>
        <v>-</v>
      </c>
      <c r="N11" s="87" t="str">
        <f t="shared" si="2"/>
        <v>-</v>
      </c>
      <c r="O11" s="87" t="str">
        <f t="shared" si="2"/>
        <v>-</v>
      </c>
      <c r="P11" s="87" t="str">
        <f t="shared" si="2"/>
        <v>-</v>
      </c>
      <c r="Q11" s="87" t="str">
        <f t="shared" si="2"/>
        <v>-</v>
      </c>
      <c r="R11" s="87" t="str">
        <f t="shared" si="2"/>
        <v>-</v>
      </c>
    </row>
    <row r="12" spans="1:18">
      <c r="A12" s="375" t="s">
        <v>723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7"/>
    </row>
    <row r="13" spans="1:18">
      <c r="A13" s="83" t="s">
        <v>8</v>
      </c>
      <c r="B13" s="84" t="s">
        <v>240</v>
      </c>
      <c r="C13" s="85">
        <f>SUM(D13:G13)</f>
        <v>0</v>
      </c>
      <c r="D13" s="85"/>
      <c r="E13" s="85"/>
      <c r="F13" s="85"/>
      <c r="G13" s="85"/>
      <c r="H13" s="86">
        <f>SUM(I13:L13)</f>
        <v>0</v>
      </c>
      <c r="I13" s="86">
        <f>'[84]Вспом т. 1.5.'!D13</f>
        <v>0</v>
      </c>
      <c r="J13" s="86">
        <f>'[84]Вспом т. 1.5.'!D23</f>
        <v>0</v>
      </c>
      <c r="K13" s="86">
        <f>'[84]Вспом т. 1.5.'!D33</f>
        <v>0</v>
      </c>
      <c r="L13" s="86">
        <f>'[84]Вспом т. 1.5.'!D41</f>
        <v>0</v>
      </c>
      <c r="M13" s="85" t="str">
        <f t="shared" ref="M13:M16" si="5">IF(H13&gt;0,C13/H13,"-")</f>
        <v>-</v>
      </c>
      <c r="N13" s="87" t="str">
        <f t="shared" ref="N13:R16" si="6">IF(C13&gt;0,C13/$C$16,"-")</f>
        <v>-</v>
      </c>
      <c r="O13" s="87" t="str">
        <f t="shared" si="6"/>
        <v>-</v>
      </c>
      <c r="P13" s="87" t="str">
        <f t="shared" si="6"/>
        <v>-</v>
      </c>
      <c r="Q13" s="87" t="str">
        <f t="shared" si="6"/>
        <v>-</v>
      </c>
      <c r="R13" s="87" t="str">
        <f t="shared" si="6"/>
        <v>-</v>
      </c>
    </row>
    <row r="14" spans="1:18">
      <c r="A14" s="83" t="s">
        <v>16</v>
      </c>
      <c r="B14" s="84" t="s">
        <v>242</v>
      </c>
      <c r="C14" s="85">
        <f>SUM(D14:G14)</f>
        <v>0</v>
      </c>
      <c r="D14" s="85"/>
      <c r="E14" s="85"/>
      <c r="F14" s="85"/>
      <c r="G14" s="85"/>
      <c r="H14" s="86">
        <f>SUM(I14:L14)</f>
        <v>0</v>
      </c>
      <c r="I14" s="86">
        <f>'[84]Вспом т. 1.5.'!G13</f>
        <v>0</v>
      </c>
      <c r="J14" s="86">
        <f>'[84]Вспом т. 1.5.'!G23</f>
        <v>0</v>
      </c>
      <c r="K14" s="86">
        <f>'[84]Вспом т. 1.5.'!G33</f>
        <v>0</v>
      </c>
      <c r="L14" s="86">
        <f>'[84]Вспом т. 1.5.'!G41</f>
        <v>0</v>
      </c>
      <c r="M14" s="85" t="str">
        <f t="shared" si="5"/>
        <v>-</v>
      </c>
      <c r="N14" s="87" t="str">
        <f t="shared" si="6"/>
        <v>-</v>
      </c>
      <c r="O14" s="87" t="str">
        <f t="shared" si="6"/>
        <v>-</v>
      </c>
      <c r="P14" s="87" t="str">
        <f t="shared" si="6"/>
        <v>-</v>
      </c>
      <c r="Q14" s="87" t="str">
        <f t="shared" si="6"/>
        <v>-</v>
      </c>
      <c r="R14" s="87" t="str">
        <f t="shared" si="6"/>
        <v>-</v>
      </c>
    </row>
    <row r="15" spans="1:18">
      <c r="A15" s="83" t="s">
        <v>17</v>
      </c>
      <c r="B15" s="84" t="s">
        <v>243</v>
      </c>
      <c r="C15" s="85">
        <f>SUM(D15:G15)</f>
        <v>0</v>
      </c>
      <c r="D15" s="85"/>
      <c r="E15" s="85"/>
      <c r="F15" s="85"/>
      <c r="G15" s="85"/>
      <c r="H15" s="86">
        <f>SUM(I15:L15)</f>
        <v>0</v>
      </c>
      <c r="I15" s="86"/>
      <c r="J15" s="86"/>
      <c r="K15" s="86"/>
      <c r="L15" s="86"/>
      <c r="M15" s="85" t="str">
        <f t="shared" si="5"/>
        <v>-</v>
      </c>
      <c r="N15" s="87" t="str">
        <f t="shared" si="6"/>
        <v>-</v>
      </c>
      <c r="O15" s="87" t="str">
        <f t="shared" si="6"/>
        <v>-</v>
      </c>
      <c r="P15" s="87" t="str">
        <f t="shared" si="6"/>
        <v>-</v>
      </c>
      <c r="Q15" s="87" t="str">
        <f t="shared" si="6"/>
        <v>-</v>
      </c>
      <c r="R15" s="87" t="str">
        <f t="shared" si="6"/>
        <v>-</v>
      </c>
    </row>
    <row r="16" spans="1:18">
      <c r="A16" s="83">
        <v>4</v>
      </c>
      <c r="B16" s="84" t="s">
        <v>358</v>
      </c>
      <c r="C16" s="85">
        <f>C13+C14+C15</f>
        <v>0</v>
      </c>
      <c r="D16" s="85">
        <f t="shared" ref="D16:G16" si="7">D13+D14+D15</f>
        <v>0</v>
      </c>
      <c r="E16" s="85">
        <f t="shared" si="7"/>
        <v>0</v>
      </c>
      <c r="F16" s="85">
        <f t="shared" si="7"/>
        <v>0</v>
      </c>
      <c r="G16" s="85">
        <f t="shared" si="7"/>
        <v>0</v>
      </c>
      <c r="H16" s="85">
        <f>H13+H14+H15</f>
        <v>0</v>
      </c>
      <c r="I16" s="85">
        <f t="shared" ref="I16" si="8">I13+I14+I15</f>
        <v>0</v>
      </c>
      <c r="J16" s="85">
        <f t="shared" ref="J16" si="9">J13+J14+J15</f>
        <v>0</v>
      </c>
      <c r="K16" s="85">
        <f t="shared" ref="K16" si="10">K13+K14+K15</f>
        <v>0</v>
      </c>
      <c r="L16" s="85">
        <f t="shared" ref="L16" si="11">L13+L14+L15</f>
        <v>0</v>
      </c>
      <c r="M16" s="85" t="str">
        <f t="shared" si="5"/>
        <v>-</v>
      </c>
      <c r="N16" s="87" t="str">
        <f t="shared" si="6"/>
        <v>-</v>
      </c>
      <c r="O16" s="87" t="str">
        <f t="shared" si="6"/>
        <v>-</v>
      </c>
      <c r="P16" s="87" t="str">
        <f t="shared" si="6"/>
        <v>-</v>
      </c>
      <c r="Q16" s="87" t="str">
        <f t="shared" si="6"/>
        <v>-</v>
      </c>
      <c r="R16" s="87" t="str">
        <f t="shared" si="6"/>
        <v>-</v>
      </c>
    </row>
    <row r="17" spans="1:28">
      <c r="A17" s="375" t="s">
        <v>724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7"/>
    </row>
    <row r="18" spans="1:28">
      <c r="A18" s="83" t="s">
        <v>8</v>
      </c>
      <c r="B18" s="84" t="s">
        <v>240</v>
      </c>
      <c r="C18" s="85">
        <f>SUM(D18:G18)</f>
        <v>0</v>
      </c>
      <c r="D18" s="85"/>
      <c r="E18" s="85"/>
      <c r="F18" s="85"/>
      <c r="G18" s="85"/>
      <c r="H18" s="86">
        <f>SUM(I18:L18)</f>
        <v>0</v>
      </c>
      <c r="I18" s="86">
        <f>'[84]Вспом т. 1.5.'!E13</f>
        <v>0</v>
      </c>
      <c r="J18" s="86">
        <f>'[84]Вспом т. 1.5.'!E23</f>
        <v>0</v>
      </c>
      <c r="K18" s="86">
        <f>'[84]Вспом т. 1.5.'!E33</f>
        <v>0</v>
      </c>
      <c r="L18" s="86">
        <f>'[84]Вспом т. 1.5.'!E41</f>
        <v>0</v>
      </c>
      <c r="M18" s="85" t="str">
        <f t="shared" ref="M18:M20" si="12">IF(H18&gt;0,C18/H18,"-")</f>
        <v>-</v>
      </c>
      <c r="N18" s="87" t="str">
        <f t="shared" ref="N18:R21" si="13">IF(C18&gt;0,C18/$C$21,"-")</f>
        <v>-</v>
      </c>
      <c r="O18" s="87" t="str">
        <f t="shared" si="13"/>
        <v>-</v>
      </c>
      <c r="P18" s="87" t="str">
        <f t="shared" si="13"/>
        <v>-</v>
      </c>
      <c r="Q18" s="87" t="str">
        <f t="shared" si="13"/>
        <v>-</v>
      </c>
      <c r="R18" s="87" t="str">
        <f t="shared" si="13"/>
        <v>-</v>
      </c>
    </row>
    <row r="19" spans="1:28">
      <c r="A19" s="83" t="s">
        <v>16</v>
      </c>
      <c r="B19" s="84" t="s">
        <v>242</v>
      </c>
      <c r="C19" s="85">
        <f>SUM(D19:G19)</f>
        <v>6240</v>
      </c>
      <c r="D19" s="85"/>
      <c r="E19" s="85"/>
      <c r="F19" s="85"/>
      <c r="G19" s="309">
        <f>((260000+260000)*12)/1000</f>
        <v>6240</v>
      </c>
      <c r="H19" s="86">
        <f>SUM(I19:L19)</f>
        <v>1.3</v>
      </c>
      <c r="I19" s="86">
        <f>'[84]Вспом т. 1.5.'!H13</f>
        <v>0</v>
      </c>
      <c r="J19" s="86">
        <f>'[84]Вспом т. 1.5.'!H23</f>
        <v>0</v>
      </c>
      <c r="K19" s="310">
        <v>0</v>
      </c>
      <c r="L19" s="310">
        <v>1.3</v>
      </c>
      <c r="M19" s="85">
        <f>IF(H19&gt;0,C19/H19,"-")</f>
        <v>4800</v>
      </c>
      <c r="N19" s="87">
        <f>IF(C19&gt;0,C19/$C$21,"-")</f>
        <v>0.25472500806608783</v>
      </c>
      <c r="O19" s="87" t="str">
        <f t="shared" si="13"/>
        <v>-</v>
      </c>
      <c r="P19" s="87" t="str">
        <f t="shared" si="13"/>
        <v>-</v>
      </c>
      <c r="Q19" s="87" t="str">
        <f t="shared" si="13"/>
        <v>-</v>
      </c>
      <c r="R19" s="87">
        <f t="shared" si="13"/>
        <v>0.25472500806608783</v>
      </c>
      <c r="T19" s="82">
        <f>G19/L19</f>
        <v>4800</v>
      </c>
      <c r="AA19" s="82">
        <v>360</v>
      </c>
      <c r="AB19" s="82">
        <f>AA19*12</f>
        <v>4320</v>
      </c>
    </row>
    <row r="20" spans="1:28">
      <c r="A20" s="83" t="s">
        <v>17</v>
      </c>
      <c r="B20" s="84" t="s">
        <v>243</v>
      </c>
      <c r="C20" s="85">
        <f>SUM(D20:G20)</f>
        <v>18257.005799999999</v>
      </c>
      <c r="D20" s="85"/>
      <c r="E20" s="85"/>
      <c r="F20" s="85">
        <f>F21-F19</f>
        <v>18257.005799999999</v>
      </c>
      <c r="G20" s="309"/>
      <c r="H20" s="86">
        <f>SUM(I20:L20)</f>
        <v>4</v>
      </c>
      <c r="I20" s="86"/>
      <c r="J20" s="86"/>
      <c r="K20" s="310">
        <v>4</v>
      </c>
      <c r="L20" s="310">
        <v>0</v>
      </c>
      <c r="M20" s="85">
        <f t="shared" si="12"/>
        <v>4564.2514499999997</v>
      </c>
      <c r="N20" s="87">
        <f>IF(C20&gt;0,C20/$C$21,"-")</f>
        <v>0.74527499193391222</v>
      </c>
      <c r="O20" s="87" t="str">
        <f t="shared" si="13"/>
        <v>-</v>
      </c>
      <c r="P20" s="87" t="str">
        <f t="shared" si="13"/>
        <v>-</v>
      </c>
      <c r="Q20" s="87">
        <f t="shared" si="13"/>
        <v>0.74527499193391222</v>
      </c>
      <c r="R20" s="87" t="str">
        <f>IF(G20&gt;0,G20/$C$21,"-")</f>
        <v>-</v>
      </c>
    </row>
    <row r="21" spans="1:28">
      <c r="A21" s="83">
        <v>4</v>
      </c>
      <c r="B21" s="84" t="s">
        <v>358</v>
      </c>
      <c r="C21" s="85">
        <f>C18+C19+C20</f>
        <v>24497.005799999999</v>
      </c>
      <c r="D21" s="85">
        <f t="shared" ref="D21:L21" si="14">D18+D19+D20</f>
        <v>0</v>
      </c>
      <c r="E21" s="85">
        <f t="shared" si="14"/>
        <v>0</v>
      </c>
      <c r="F21" s="85">
        <f>'т. 1.4.'!P20</f>
        <v>18257.005799999999</v>
      </c>
      <c r="G21" s="309">
        <f>'т. 1.4.'!Q20</f>
        <v>5891.1840000000002</v>
      </c>
      <c r="H21" s="85">
        <f>H18+H19+H20</f>
        <v>5.3</v>
      </c>
      <c r="I21" s="85">
        <f t="shared" si="14"/>
        <v>0</v>
      </c>
      <c r="J21" s="85">
        <f t="shared" si="14"/>
        <v>0</v>
      </c>
      <c r="K21" s="85">
        <f t="shared" si="14"/>
        <v>4</v>
      </c>
      <c r="L21" s="85">
        <f t="shared" si="14"/>
        <v>1.3</v>
      </c>
      <c r="M21" s="85">
        <f>IF(H21&gt;0,C21/H21,"-")</f>
        <v>4622.0765660377356</v>
      </c>
      <c r="N21" s="87">
        <f t="shared" si="13"/>
        <v>1</v>
      </c>
      <c r="O21" s="87" t="str">
        <f t="shared" si="13"/>
        <v>-</v>
      </c>
      <c r="P21" s="87" t="str">
        <f t="shared" si="13"/>
        <v>-</v>
      </c>
      <c r="Q21" s="87">
        <f t="shared" si="13"/>
        <v>0.74527499193391222</v>
      </c>
      <c r="R21" s="87">
        <f t="shared" si="13"/>
        <v>0.24048588011519353</v>
      </c>
    </row>
    <row r="22" spans="1:28" ht="31.5" customHeight="1">
      <c r="AA22" s="82">
        <f>F20/12/30</f>
        <v>50.713904999999997</v>
      </c>
    </row>
    <row r="23" spans="1:28" ht="39" customHeight="1" outlineLevel="1">
      <c r="B23" s="369" t="s">
        <v>660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AA23" s="82">
        <f>F19/5/30</f>
        <v>0</v>
      </c>
    </row>
    <row r="24" spans="1:28">
      <c r="C24" s="89"/>
    </row>
    <row r="25" spans="1:28" hidden="1">
      <c r="C25" s="89" t="e">
        <f>C9+#REF!+#REF!+#REF!</f>
        <v>#REF!</v>
      </c>
      <c r="D25" s="89" t="e">
        <f>D9+#REF!+#REF!+#REF!</f>
        <v>#REF!</v>
      </c>
      <c r="E25" s="89" t="e">
        <f>E9+#REF!+#REF!+#REF!</f>
        <v>#REF!</v>
      </c>
      <c r="F25" s="89" t="e">
        <f>F9+#REF!+#REF!+#REF!</f>
        <v>#REF!</v>
      </c>
      <c r="G25" s="89" t="e">
        <f>G9+#REF!+#REF!+#REF!</f>
        <v>#REF!</v>
      </c>
    </row>
    <row r="26" spans="1:28" hidden="1">
      <c r="C26" s="90" t="e">
        <f>#REF!-C25</f>
        <v>#REF!</v>
      </c>
      <c r="D26" s="90" t="e">
        <f>#REF!-D25</f>
        <v>#REF!</v>
      </c>
      <c r="E26" s="90" t="e">
        <f>#REF!-E25</f>
        <v>#REF!</v>
      </c>
      <c r="F26" s="90" t="e">
        <f>#REF!-F25</f>
        <v>#REF!</v>
      </c>
      <c r="G26" s="90" t="e">
        <f>#REF!-G25</f>
        <v>#REF!</v>
      </c>
    </row>
    <row r="27" spans="1:28">
      <c r="G27" s="260">
        <f>G21-G20-G19</f>
        <v>-348.8159999999998</v>
      </c>
      <c r="H27" s="260"/>
      <c r="I27" s="260"/>
      <c r="J27" s="260"/>
      <c r="K27" s="260"/>
      <c r="L27" s="260">
        <f t="shared" ref="L27:R27" si="15">L21-L20-L19</f>
        <v>0</v>
      </c>
      <c r="M27" s="260"/>
      <c r="N27" s="260">
        <f t="shared" si="15"/>
        <v>0</v>
      </c>
      <c r="O27" s="260"/>
      <c r="P27" s="260"/>
      <c r="Q27" s="260"/>
      <c r="R27" s="260" t="e">
        <f t="shared" si="15"/>
        <v>#VALUE!</v>
      </c>
    </row>
  </sheetData>
  <mergeCells count="13">
    <mergeCell ref="A7:R7"/>
    <mergeCell ref="A12:R12"/>
    <mergeCell ref="A17:R17"/>
    <mergeCell ref="B23:P23"/>
    <mergeCell ref="A1:R1"/>
    <mergeCell ref="A2:R2"/>
    <mergeCell ref="A3:R3"/>
    <mergeCell ref="A4:A5"/>
    <mergeCell ref="B4:B5"/>
    <mergeCell ref="C4:G4"/>
    <mergeCell ref="H4:L4"/>
    <mergeCell ref="M4:M5"/>
    <mergeCell ref="N4:R4"/>
  </mergeCells>
  <pageMargins left="0.28000000000000003" right="0.18" top="0.96" bottom="0.48" header="0.5" footer="0.5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FF00"/>
  </sheetPr>
  <dimension ref="A1:D51"/>
  <sheetViews>
    <sheetView view="pageBreakPreview" zoomScale="84" zoomScaleNormal="100" zoomScaleSheetLayoutView="84" workbookViewId="0">
      <selection activeCell="C9" sqref="C9"/>
    </sheetView>
  </sheetViews>
  <sheetFormatPr defaultColWidth="9.140625" defaultRowHeight="15.75"/>
  <cols>
    <col min="1" max="1" width="12.5703125" style="2" bestFit="1" customWidth="1"/>
    <col min="2" max="2" width="96.7109375" style="2" customWidth="1"/>
    <col min="3" max="3" width="34.140625" style="50" customWidth="1"/>
    <col min="4" max="4" width="15.5703125" style="2" bestFit="1" customWidth="1"/>
    <col min="5" max="16384" width="9.140625" style="2"/>
  </cols>
  <sheetData>
    <row r="1" spans="1:3">
      <c r="A1" s="384" t="s">
        <v>364</v>
      </c>
      <c r="B1" s="384"/>
      <c r="C1" s="384"/>
    </row>
    <row r="2" spans="1:3">
      <c r="A2" s="1"/>
      <c r="B2" s="2" t="s">
        <v>360</v>
      </c>
    </row>
    <row r="3" spans="1:3" ht="18.75">
      <c r="A3" s="3"/>
      <c r="B3" s="3"/>
      <c r="C3" s="97"/>
    </row>
    <row r="4" spans="1:3" ht="54.75" customHeight="1">
      <c r="A4" s="4" t="s">
        <v>0</v>
      </c>
      <c r="B4" s="4" t="s">
        <v>41</v>
      </c>
      <c r="C4" s="5" t="s">
        <v>728</v>
      </c>
    </row>
    <row r="5" spans="1:3" s="6" customFormat="1">
      <c r="A5" s="4">
        <v>1</v>
      </c>
      <c r="B5" s="4">
        <v>2</v>
      </c>
      <c r="C5" s="5">
        <v>4</v>
      </c>
    </row>
    <row r="6" spans="1:3" ht="15.75" customHeight="1">
      <c r="A6" s="7" t="s">
        <v>8</v>
      </c>
      <c r="B6" s="7" t="s">
        <v>42</v>
      </c>
      <c r="C6" s="321">
        <f>[85]Лист1!$F$30/1000</f>
        <v>270.73397199999999</v>
      </c>
    </row>
    <row r="7" spans="1:3" ht="15.75" customHeight="1">
      <c r="A7" s="7" t="s">
        <v>16</v>
      </c>
      <c r="B7" s="7" t="s">
        <v>43</v>
      </c>
      <c r="C7" s="321"/>
    </row>
    <row r="8" spans="1:3">
      <c r="A8" s="9"/>
      <c r="B8" s="7" t="s">
        <v>44</v>
      </c>
      <c r="C8" s="321"/>
    </row>
    <row r="9" spans="1:3" ht="27.75" customHeight="1">
      <c r="A9" s="7" t="s">
        <v>17</v>
      </c>
      <c r="B9" s="9" t="s">
        <v>45</v>
      </c>
      <c r="C9" s="321">
        <f>403.5+10550.41</f>
        <v>10953.91</v>
      </c>
    </row>
    <row r="10" spans="1:3">
      <c r="A10" s="9"/>
      <c r="B10" s="7" t="s">
        <v>44</v>
      </c>
      <c r="C10" s="321"/>
    </row>
    <row r="11" spans="1:3">
      <c r="A11" s="7" t="s">
        <v>18</v>
      </c>
      <c r="B11" s="7" t="s">
        <v>46</v>
      </c>
      <c r="C11" s="321"/>
    </row>
    <row r="12" spans="1:3">
      <c r="A12" s="7" t="s">
        <v>47</v>
      </c>
      <c r="B12" s="7" t="s">
        <v>48</v>
      </c>
      <c r="C12" s="321"/>
    </row>
    <row r="13" spans="1:3">
      <c r="A13" s="7" t="s">
        <v>51</v>
      </c>
      <c r="B13" s="7" t="s">
        <v>52</v>
      </c>
      <c r="C13" s="322">
        <f>'П1.16'!D34</f>
        <v>11290.803882959999</v>
      </c>
    </row>
    <row r="14" spans="1:3">
      <c r="A14" s="9"/>
      <c r="B14" s="7" t="s">
        <v>44</v>
      </c>
      <c r="C14" s="321"/>
    </row>
    <row r="15" spans="1:3">
      <c r="A15" s="7" t="s">
        <v>53</v>
      </c>
      <c r="B15" s="7" t="s">
        <v>54</v>
      </c>
      <c r="C15" s="322">
        <f>C13*0.302</f>
        <v>3409.8227726539194</v>
      </c>
    </row>
    <row r="16" spans="1:3">
      <c r="A16" s="9"/>
      <c r="B16" s="7" t="s">
        <v>44</v>
      </c>
      <c r="C16" s="321"/>
    </row>
    <row r="17" spans="1:4">
      <c r="A17" s="7" t="s">
        <v>55</v>
      </c>
      <c r="B17" s="7" t="s">
        <v>56</v>
      </c>
      <c r="C17" s="321">
        <f>'П1.17'!C12</f>
        <v>3546.2440799999999</v>
      </c>
      <c r="D17" s="10"/>
    </row>
    <row r="18" spans="1:4">
      <c r="A18" s="7" t="s">
        <v>57</v>
      </c>
      <c r="B18" s="7" t="s">
        <v>58</v>
      </c>
      <c r="C18" s="322">
        <f>SUM(C19:C25)+C28</f>
        <v>964.47399999999993</v>
      </c>
      <c r="D18" s="10"/>
    </row>
    <row r="19" spans="1:4" ht="15" customHeight="1">
      <c r="A19" s="7" t="s">
        <v>59</v>
      </c>
      <c r="B19" s="7" t="s">
        <v>60</v>
      </c>
      <c r="C19" s="321"/>
    </row>
    <row r="20" spans="1:4">
      <c r="A20" s="7" t="s">
        <v>61</v>
      </c>
      <c r="B20" s="7" t="s">
        <v>62</v>
      </c>
      <c r="C20" s="11"/>
    </row>
    <row r="21" spans="1:4">
      <c r="A21" s="7" t="s">
        <v>63</v>
      </c>
      <c r="B21" s="9" t="s">
        <v>64</v>
      </c>
      <c r="C21" s="11"/>
    </row>
    <row r="22" spans="1:4" ht="73.5" customHeight="1">
      <c r="A22" s="7" t="s">
        <v>65</v>
      </c>
      <c r="B22" s="9" t="s">
        <v>66</v>
      </c>
      <c r="C22" s="11"/>
    </row>
    <row r="23" spans="1:4" ht="24" customHeight="1">
      <c r="A23" s="7" t="s">
        <v>67</v>
      </c>
      <c r="B23" s="9" t="s">
        <v>68</v>
      </c>
      <c r="C23" s="11"/>
    </row>
    <row r="24" spans="1:4" ht="21" customHeight="1">
      <c r="A24" s="7" t="s">
        <v>69</v>
      </c>
      <c r="B24" s="7" t="s">
        <v>70</v>
      </c>
      <c r="C24" s="11"/>
    </row>
    <row r="25" spans="1:4" ht="21.75" customHeight="1">
      <c r="A25" s="7" t="s">
        <v>71</v>
      </c>
      <c r="B25" s="9" t="s">
        <v>72</v>
      </c>
      <c r="C25" s="11">
        <f>C26+C27</f>
        <v>0</v>
      </c>
    </row>
    <row r="26" spans="1:4">
      <c r="A26" s="7" t="s">
        <v>73</v>
      </c>
      <c r="B26" s="7" t="s">
        <v>74</v>
      </c>
      <c r="C26" s="321"/>
    </row>
    <row r="27" spans="1:4">
      <c r="A27" s="7" t="s">
        <v>75</v>
      </c>
      <c r="B27" s="323" t="s">
        <v>76</v>
      </c>
      <c r="C27" s="321"/>
    </row>
    <row r="28" spans="1:4" ht="27.75" customHeight="1">
      <c r="A28" s="7" t="s">
        <v>77</v>
      </c>
      <c r="B28" s="324" t="s">
        <v>78</v>
      </c>
      <c r="C28" s="325">
        <f>C30+C34+C33</f>
        <v>964.47399999999993</v>
      </c>
    </row>
    <row r="29" spans="1:4">
      <c r="A29" s="9"/>
      <c r="B29" s="323" t="s">
        <v>26</v>
      </c>
      <c r="C29" s="322"/>
    </row>
    <row r="30" spans="1:4">
      <c r="A30" s="7" t="s">
        <v>79</v>
      </c>
      <c r="B30" s="323" t="s">
        <v>80</v>
      </c>
      <c r="C30" s="322">
        <f>C31+C32</f>
        <v>120</v>
      </c>
    </row>
    <row r="31" spans="1:4" ht="18" customHeight="1">
      <c r="A31" s="7" t="s">
        <v>371</v>
      </c>
      <c r="B31" s="323" t="s">
        <v>373</v>
      </c>
      <c r="C31" s="322"/>
    </row>
    <row r="32" spans="1:4">
      <c r="A32" s="7" t="s">
        <v>372</v>
      </c>
      <c r="B32" s="323" t="s">
        <v>374</v>
      </c>
      <c r="C32" s="322">
        <v>120</v>
      </c>
    </row>
    <row r="33" spans="1:4">
      <c r="A33" s="7" t="s">
        <v>81</v>
      </c>
      <c r="B33" s="323" t="s">
        <v>375</v>
      </c>
      <c r="C33" s="322">
        <v>839.47399999999993</v>
      </c>
    </row>
    <row r="34" spans="1:4">
      <c r="A34" s="7" t="s">
        <v>82</v>
      </c>
      <c r="B34" s="323" t="s">
        <v>83</v>
      </c>
      <c r="C34" s="322">
        <v>5</v>
      </c>
      <c r="D34" s="10"/>
    </row>
    <row r="35" spans="1:4">
      <c r="A35" s="7" t="s">
        <v>84</v>
      </c>
      <c r="B35" s="323" t="s">
        <v>85</v>
      </c>
      <c r="C35" s="322">
        <f>C6+C9+C11+C12+C13+C15+C17+C18</f>
        <v>30435.988707613917</v>
      </c>
    </row>
    <row r="36" spans="1:4" ht="23.25" customHeight="1">
      <c r="A36" s="9"/>
      <c r="B36" s="323" t="s">
        <v>44</v>
      </c>
      <c r="C36" s="321"/>
    </row>
    <row r="37" spans="1:4" ht="26.25" customHeight="1">
      <c r="A37" s="7" t="s">
        <v>86</v>
      </c>
      <c r="B37" s="324" t="s">
        <v>87</v>
      </c>
      <c r="C37" s="321"/>
    </row>
    <row r="38" spans="1:4">
      <c r="A38" s="7" t="s">
        <v>88</v>
      </c>
      <c r="B38" s="323" t="s">
        <v>89</v>
      </c>
      <c r="C38" s="321"/>
    </row>
    <row r="39" spans="1:4">
      <c r="A39" s="7" t="s">
        <v>90</v>
      </c>
      <c r="B39" s="324" t="s">
        <v>91</v>
      </c>
      <c r="C39" s="321">
        <f>C35</f>
        <v>30435.988707613917</v>
      </c>
    </row>
    <row r="40" spans="1:4">
      <c r="A40" s="9"/>
      <c r="B40" s="323" t="s">
        <v>92</v>
      </c>
      <c r="C40" s="321"/>
    </row>
    <row r="41" spans="1:4" ht="15.75" customHeight="1">
      <c r="A41" s="7" t="s">
        <v>93</v>
      </c>
      <c r="B41" s="323" t="s">
        <v>94</v>
      </c>
      <c r="C41" s="321"/>
    </row>
    <row r="42" spans="1:4">
      <c r="A42" s="9" t="s">
        <v>95</v>
      </c>
      <c r="B42" s="323" t="s">
        <v>96</v>
      </c>
      <c r="C42" s="321"/>
    </row>
    <row r="43" spans="1:4">
      <c r="A43" s="9" t="s">
        <v>97</v>
      </c>
      <c r="B43" s="323" t="s">
        <v>98</v>
      </c>
      <c r="C43" s="321"/>
    </row>
    <row r="44" spans="1:4">
      <c r="A44" s="9" t="s">
        <v>99</v>
      </c>
      <c r="B44" s="323" t="s">
        <v>100</v>
      </c>
      <c r="C44" s="321">
        <f>C39</f>
        <v>30435.988707613917</v>
      </c>
    </row>
    <row r="45" spans="1:4" ht="15" customHeight="1">
      <c r="A45" s="7" t="s">
        <v>101</v>
      </c>
      <c r="B45" s="7" t="s">
        <v>102</v>
      </c>
      <c r="C45" s="11"/>
    </row>
    <row r="46" spans="1:4">
      <c r="A46" s="9" t="s">
        <v>103</v>
      </c>
      <c r="B46" s="7" t="s">
        <v>104</v>
      </c>
      <c r="C46" s="11"/>
    </row>
    <row r="47" spans="1:4">
      <c r="A47" s="9" t="s">
        <v>105</v>
      </c>
      <c r="B47" s="7" t="s">
        <v>106</v>
      </c>
      <c r="C47" s="11"/>
    </row>
    <row r="48" spans="1:4">
      <c r="A48" s="9" t="s">
        <v>107</v>
      </c>
      <c r="B48" s="7" t="s">
        <v>108</v>
      </c>
      <c r="C48" s="11"/>
    </row>
    <row r="49" spans="1:3">
      <c r="A49" s="7" t="s">
        <v>109</v>
      </c>
      <c r="B49" s="7" t="s">
        <v>110</v>
      </c>
      <c r="C49" s="11"/>
    </row>
    <row r="51" spans="1:3">
      <c r="B51" s="383" t="s">
        <v>661</v>
      </c>
      <c r="C51" s="383"/>
    </row>
  </sheetData>
  <mergeCells count="2">
    <mergeCell ref="B51:C51"/>
    <mergeCell ref="A1:C1"/>
  </mergeCells>
  <pageMargins left="1.1023622047244095" right="0.70866141732283472" top="0.74803149606299213" bottom="0.59055118110236227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0">
    <tabColor rgb="FFFFFF00"/>
    <pageSetUpPr fitToPage="1"/>
  </sheetPr>
  <dimension ref="A1:O50"/>
  <sheetViews>
    <sheetView view="pageBreakPreview" topLeftCell="A13" zoomScale="60" zoomScaleNormal="100" workbookViewId="0">
      <selection activeCell="D20" sqref="D20"/>
    </sheetView>
  </sheetViews>
  <sheetFormatPr defaultColWidth="9.140625" defaultRowHeight="15.75"/>
  <cols>
    <col min="1" max="1" width="9.140625" style="2"/>
    <col min="2" max="2" width="52.5703125" style="2" customWidth="1"/>
    <col min="3" max="3" width="15.42578125" style="2" customWidth="1"/>
    <col min="4" max="4" width="21.28515625" style="6" customWidth="1"/>
    <col min="5" max="7" width="13.140625" style="2" bestFit="1" customWidth="1"/>
    <col min="8" max="8" width="14.28515625" style="2" bestFit="1" customWidth="1"/>
    <col min="9" max="9" width="13.140625" style="2" bestFit="1" customWidth="1"/>
    <col min="10" max="16384" width="9.140625" style="2"/>
  </cols>
  <sheetData>
    <row r="1" spans="1:6">
      <c r="A1" s="15"/>
      <c r="B1" s="15"/>
      <c r="C1" s="15"/>
      <c r="D1" s="103" t="s">
        <v>377</v>
      </c>
    </row>
    <row r="2" spans="1:6">
      <c r="A2" s="16"/>
      <c r="B2" s="387" t="s">
        <v>376</v>
      </c>
      <c r="C2" s="387"/>
      <c r="D2" s="103"/>
    </row>
    <row r="3" spans="1:6" s="15" customFormat="1" ht="18.75">
      <c r="B3" s="3"/>
      <c r="D3" s="103"/>
    </row>
    <row r="4" spans="1:6" ht="51" customHeight="1">
      <c r="A4" s="17" t="s">
        <v>176</v>
      </c>
      <c r="B4" s="17" t="s">
        <v>1</v>
      </c>
      <c r="C4" s="17" t="s">
        <v>2</v>
      </c>
      <c r="D4" s="5" t="s">
        <v>729</v>
      </c>
    </row>
    <row r="5" spans="1:6">
      <c r="A5" s="17">
        <v>1</v>
      </c>
      <c r="B5" s="17">
        <v>2</v>
      </c>
      <c r="C5" s="17">
        <v>3</v>
      </c>
      <c r="D5" s="17">
        <v>4</v>
      </c>
    </row>
    <row r="6" spans="1:6">
      <c r="A6" s="18" t="s">
        <v>8</v>
      </c>
      <c r="B6" s="18" t="s">
        <v>177</v>
      </c>
      <c r="C6" s="17"/>
      <c r="D6" s="17"/>
    </row>
    <row r="7" spans="1:6">
      <c r="A7" s="19"/>
      <c r="B7" s="18" t="s">
        <v>178</v>
      </c>
      <c r="C7" s="17" t="s">
        <v>179</v>
      </c>
      <c r="D7" s="328">
        <v>19</v>
      </c>
    </row>
    <row r="8" spans="1:6">
      <c r="A8" s="18" t="s">
        <v>16</v>
      </c>
      <c r="B8" s="18" t="s">
        <v>180</v>
      </c>
      <c r="C8" s="17"/>
      <c r="D8" s="326"/>
    </row>
    <row r="9" spans="1:6">
      <c r="A9" s="18" t="s">
        <v>162</v>
      </c>
      <c r="B9" s="18" t="s">
        <v>181</v>
      </c>
      <c r="C9" s="17" t="s">
        <v>182</v>
      </c>
      <c r="D9" s="327">
        <v>13890</v>
      </c>
      <c r="F9" s="2" t="s">
        <v>657</v>
      </c>
    </row>
    <row r="10" spans="1:6">
      <c r="A10" s="18" t="s">
        <v>163</v>
      </c>
      <c r="B10" s="18" t="s">
        <v>183</v>
      </c>
      <c r="C10" s="17"/>
      <c r="D10" s="329">
        <f>1.043*1</f>
        <v>1.0429999999999999</v>
      </c>
    </row>
    <row r="11" spans="1:6" ht="31.5">
      <c r="A11" s="18" t="s">
        <v>164</v>
      </c>
      <c r="B11" s="19" t="s">
        <v>184</v>
      </c>
      <c r="C11" s="17" t="s">
        <v>182</v>
      </c>
      <c r="D11" s="327">
        <f>ROUND(D9*D10,0)</f>
        <v>14487</v>
      </c>
    </row>
    <row r="12" spans="1:6">
      <c r="A12" s="18" t="s">
        <v>185</v>
      </c>
      <c r="B12" s="18" t="s">
        <v>186</v>
      </c>
      <c r="C12" s="17"/>
      <c r="D12" s="327">
        <v>2.5</v>
      </c>
    </row>
    <row r="13" spans="1:6" ht="35.25" customHeight="1">
      <c r="A13" s="18" t="s">
        <v>187</v>
      </c>
      <c r="B13" s="19" t="s">
        <v>188</v>
      </c>
      <c r="C13" s="17" t="s">
        <v>182</v>
      </c>
      <c r="D13" s="330">
        <f>3.43362*0+2.70286</f>
        <v>2.7028599999999998</v>
      </c>
    </row>
    <row r="14" spans="1:6">
      <c r="A14" s="18" t="s">
        <v>189</v>
      </c>
      <c r="B14" s="18" t="s">
        <v>190</v>
      </c>
      <c r="C14" s="17" t="s">
        <v>191</v>
      </c>
      <c r="D14" s="326">
        <f>D11*D13</f>
        <v>39156.332819999996</v>
      </c>
      <c r="E14" s="106"/>
    </row>
    <row r="15" spans="1:6" ht="31.5">
      <c r="A15" s="18" t="s">
        <v>192</v>
      </c>
      <c r="B15" s="19" t="s">
        <v>193</v>
      </c>
      <c r="C15" s="17"/>
      <c r="D15" s="327"/>
    </row>
    <row r="16" spans="1:6">
      <c r="A16" s="18" t="s">
        <v>194</v>
      </c>
      <c r="B16" s="18" t="s">
        <v>195</v>
      </c>
      <c r="C16" s="17" t="s">
        <v>15</v>
      </c>
      <c r="D16" s="331"/>
    </row>
    <row r="17" spans="1:15">
      <c r="A17" s="18" t="s">
        <v>196</v>
      </c>
      <c r="B17" s="18" t="s">
        <v>197</v>
      </c>
      <c r="C17" s="17" t="s">
        <v>182</v>
      </c>
      <c r="D17" s="331"/>
    </row>
    <row r="18" spans="1:15">
      <c r="A18" s="18" t="s">
        <v>198</v>
      </c>
      <c r="B18" s="18" t="s">
        <v>199</v>
      </c>
      <c r="C18" s="17"/>
      <c r="D18" s="327"/>
    </row>
    <row r="19" spans="1:15">
      <c r="A19" s="18" t="s">
        <v>200</v>
      </c>
      <c r="B19" s="18" t="s">
        <v>195</v>
      </c>
      <c r="C19" s="17" t="s">
        <v>15</v>
      </c>
      <c r="D19" s="330">
        <f>D20/D14*100</f>
        <v>26.470141853557944</v>
      </c>
    </row>
    <row r="20" spans="1:15">
      <c r="A20" s="18" t="s">
        <v>201</v>
      </c>
      <c r="B20" s="18" t="s">
        <v>197</v>
      </c>
      <c r="C20" s="17" t="s">
        <v>182</v>
      </c>
      <c r="D20" s="326">
        <f>('[86]штатное расписание'!$G$19+'[86]штатное расписание'!$G$27+'[86]штатное расписание'!$G$28+'[86]штатное расписание'!$G$29*2+'[86]штатное расписание'!$G$31+'[86]штатное расписание'!$G$32+'[86]штатное расписание'!$G$33*4+'[86]штатное расписание'!$G$35+'[86]штатное расписание'!$G$34)/19</f>
        <v>10364.736842105263</v>
      </c>
      <c r="E20" s="106"/>
      <c r="F20" s="106"/>
      <c r="G20" s="10"/>
      <c r="H20" s="10"/>
    </row>
    <row r="21" spans="1:15">
      <c r="A21" s="18" t="s">
        <v>202</v>
      </c>
      <c r="B21" s="18" t="s">
        <v>203</v>
      </c>
      <c r="C21" s="17"/>
      <c r="D21" s="17"/>
    </row>
    <row r="22" spans="1:15">
      <c r="A22" s="18" t="s">
        <v>204</v>
      </c>
      <c r="B22" s="18" t="s">
        <v>195</v>
      </c>
      <c r="C22" s="17" t="s">
        <v>15</v>
      </c>
      <c r="D22" s="17"/>
    </row>
    <row r="23" spans="1:15">
      <c r="A23" s="18" t="s">
        <v>205</v>
      </c>
      <c r="B23" s="18" t="s">
        <v>197</v>
      </c>
      <c r="C23" s="17" t="s">
        <v>182</v>
      </c>
      <c r="D23" s="17"/>
    </row>
    <row r="24" spans="1:15">
      <c r="A24" s="18" t="s">
        <v>206</v>
      </c>
      <c r="B24" s="18" t="s">
        <v>207</v>
      </c>
      <c r="C24" s="17"/>
      <c r="D24" s="17"/>
    </row>
    <row r="25" spans="1:15">
      <c r="A25" s="19" t="s">
        <v>208</v>
      </c>
      <c r="B25" s="18" t="s">
        <v>195</v>
      </c>
      <c r="C25" s="17" t="s">
        <v>15</v>
      </c>
      <c r="D25" s="105"/>
    </row>
    <row r="26" spans="1:15">
      <c r="A26" s="19" t="s">
        <v>209</v>
      </c>
      <c r="B26" s="18" t="s">
        <v>197</v>
      </c>
      <c r="C26" s="17" t="s">
        <v>182</v>
      </c>
      <c r="D26" s="104"/>
      <c r="G26" s="10"/>
      <c r="L26" s="10"/>
      <c r="M26" s="10"/>
      <c r="N26" s="10"/>
      <c r="O26" s="10"/>
    </row>
    <row r="27" spans="1:15" ht="31.5">
      <c r="A27" s="18" t="s">
        <v>210</v>
      </c>
      <c r="B27" s="19" t="s">
        <v>211</v>
      </c>
      <c r="C27" s="17"/>
      <c r="D27" s="17"/>
      <c r="G27" s="10"/>
      <c r="H27" s="10"/>
      <c r="I27" s="10"/>
    </row>
    <row r="28" spans="1:15">
      <c r="A28" s="19" t="s">
        <v>212</v>
      </c>
      <c r="B28" s="18" t="s">
        <v>195</v>
      </c>
      <c r="C28" s="17" t="s">
        <v>15</v>
      </c>
      <c r="D28" s="17"/>
    </row>
    <row r="29" spans="1:15">
      <c r="A29" s="19" t="s">
        <v>213</v>
      </c>
      <c r="B29" s="18" t="s">
        <v>197</v>
      </c>
      <c r="C29" s="17" t="s">
        <v>182</v>
      </c>
      <c r="D29" s="17"/>
    </row>
    <row r="30" spans="1:15">
      <c r="A30" s="18" t="s">
        <v>214</v>
      </c>
      <c r="B30" s="18" t="s">
        <v>215</v>
      </c>
      <c r="C30" s="17" t="s">
        <v>182</v>
      </c>
      <c r="D30" s="326">
        <f>D20+D14</f>
        <v>49521.069662105263</v>
      </c>
      <c r="F30" s="2">
        <f>D30*19</f>
        <v>940900.32357999997</v>
      </c>
      <c r="G30" s="2">
        <f>'[86]штатное расписание'!$I$38*12</f>
        <v>11290800</v>
      </c>
    </row>
    <row r="31" spans="1:15" ht="31.5">
      <c r="A31" s="18" t="s">
        <v>17</v>
      </c>
      <c r="B31" s="19" t="s">
        <v>216</v>
      </c>
      <c r="C31" s="17"/>
      <c r="D31" s="326">
        <f>D30*D7*12/1000</f>
        <v>11290.803882959999</v>
      </c>
      <c r="E31" s="20"/>
      <c r="F31" s="2">
        <f>'[86]штатное расписание'!$I$38*12/1000</f>
        <v>11290.8</v>
      </c>
      <c r="G31" s="10">
        <f>D31-F31</f>
        <v>3.8829599998280173E-3</v>
      </c>
    </row>
    <row r="32" spans="1:15">
      <c r="A32" s="18" t="s">
        <v>171</v>
      </c>
      <c r="B32" s="18" t="s">
        <v>217</v>
      </c>
      <c r="C32" s="17" t="s">
        <v>112</v>
      </c>
      <c r="D32" s="327"/>
    </row>
    <row r="33" spans="1:12">
      <c r="A33" s="18" t="s">
        <v>172</v>
      </c>
      <c r="B33" s="18" t="s">
        <v>218</v>
      </c>
      <c r="C33" s="17" t="s">
        <v>112</v>
      </c>
      <c r="D33" s="327"/>
    </row>
    <row r="34" spans="1:12">
      <c r="A34" s="18" t="s">
        <v>173</v>
      </c>
      <c r="B34" s="18" t="s">
        <v>219</v>
      </c>
      <c r="C34" s="17" t="s">
        <v>112</v>
      </c>
      <c r="D34" s="326">
        <f>D31</f>
        <v>11290.803882959999</v>
      </c>
    </row>
    <row r="35" spans="1:12" ht="31.5">
      <c r="A35" s="18" t="s">
        <v>18</v>
      </c>
      <c r="B35" s="19" t="s">
        <v>220</v>
      </c>
      <c r="C35" s="17"/>
      <c r="D35" s="326"/>
    </row>
    <row r="36" spans="1:12" ht="31.5">
      <c r="A36" s="18" t="s">
        <v>27</v>
      </c>
      <c r="B36" s="18" t="s">
        <v>221</v>
      </c>
      <c r="C36" s="17" t="s">
        <v>179</v>
      </c>
      <c r="D36" s="327"/>
    </row>
    <row r="37" spans="1:12">
      <c r="A37" s="18" t="s">
        <v>31</v>
      </c>
      <c r="B37" s="19" t="s">
        <v>222</v>
      </c>
      <c r="C37" s="17" t="s">
        <v>182</v>
      </c>
      <c r="D37" s="327"/>
    </row>
    <row r="38" spans="1:12">
      <c r="A38" s="18" t="s">
        <v>33</v>
      </c>
      <c r="B38" s="18" t="s">
        <v>217</v>
      </c>
      <c r="C38" s="17" t="s">
        <v>112</v>
      </c>
      <c r="D38" s="327"/>
    </row>
    <row r="39" spans="1:12">
      <c r="A39" s="18" t="s">
        <v>223</v>
      </c>
      <c r="B39" s="18" t="s">
        <v>218</v>
      </c>
      <c r="C39" s="17" t="s">
        <v>112</v>
      </c>
      <c r="D39" s="327"/>
    </row>
    <row r="40" spans="1:12" ht="31.5">
      <c r="A40" s="18" t="s">
        <v>224</v>
      </c>
      <c r="B40" s="19" t="s">
        <v>225</v>
      </c>
      <c r="C40" s="17" t="s">
        <v>112</v>
      </c>
      <c r="D40" s="327"/>
    </row>
    <row r="41" spans="1:12">
      <c r="A41" s="18" t="s">
        <v>47</v>
      </c>
      <c r="B41" s="18" t="s">
        <v>226</v>
      </c>
      <c r="C41" s="17"/>
      <c r="D41" s="327"/>
    </row>
    <row r="42" spans="1:12" ht="31.5">
      <c r="A42" s="18" t="s">
        <v>49</v>
      </c>
      <c r="B42" s="19" t="s">
        <v>227</v>
      </c>
      <c r="C42" s="17" t="s">
        <v>179</v>
      </c>
      <c r="D42" s="327"/>
    </row>
    <row r="43" spans="1:12">
      <c r="A43" s="18" t="s">
        <v>50</v>
      </c>
      <c r="B43" s="18" t="s">
        <v>228</v>
      </c>
      <c r="C43" s="17" t="s">
        <v>182</v>
      </c>
      <c r="D43" s="327"/>
      <c r="J43" s="23"/>
    </row>
    <row r="44" spans="1:12">
      <c r="A44" s="18" t="s">
        <v>165</v>
      </c>
      <c r="B44" s="18" t="s">
        <v>229</v>
      </c>
      <c r="C44" s="17" t="s">
        <v>230</v>
      </c>
      <c r="D44" s="327"/>
      <c r="J44" s="23"/>
    </row>
    <row r="45" spans="1:12">
      <c r="A45" s="18" t="s">
        <v>51</v>
      </c>
      <c r="B45" s="18" t="s">
        <v>231</v>
      </c>
      <c r="C45" s="17" t="s">
        <v>230</v>
      </c>
      <c r="D45" s="326">
        <f>(D34+D35)</f>
        <v>11290.803882959999</v>
      </c>
    </row>
    <row r="46" spans="1:12">
      <c r="A46" s="18" t="s">
        <v>53</v>
      </c>
      <c r="B46" s="18" t="s">
        <v>232</v>
      </c>
      <c r="C46" s="17" t="s">
        <v>182</v>
      </c>
      <c r="D46" s="326">
        <f>D45/D7/12*1000</f>
        <v>49521.069662105256</v>
      </c>
      <c r="L46" s="10"/>
    </row>
    <row r="47" spans="1:12" ht="45.75" customHeight="1">
      <c r="A47" s="385"/>
      <c r="B47" s="385"/>
      <c r="C47" s="385"/>
      <c r="D47" s="385"/>
    </row>
    <row r="48" spans="1:12" ht="14.25" customHeight="1">
      <c r="A48" s="15"/>
      <c r="B48" s="15"/>
      <c r="C48" s="15"/>
      <c r="D48" s="103"/>
    </row>
    <row r="49" spans="1:6" s="22" customFormat="1">
      <c r="A49" s="99" t="s">
        <v>662</v>
      </c>
      <c r="B49" s="99"/>
      <c r="C49" s="99"/>
      <c r="D49" s="334"/>
      <c r="E49" s="21"/>
      <c r="F49" s="21"/>
    </row>
    <row r="50" spans="1:6">
      <c r="B50" s="386"/>
      <c r="C50" s="386"/>
      <c r="D50" s="386"/>
    </row>
  </sheetData>
  <mergeCells count="3">
    <mergeCell ref="A47:D47"/>
    <mergeCell ref="B50:D50"/>
    <mergeCell ref="B2:C2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FFFF00"/>
    <pageSetUpPr fitToPage="1"/>
  </sheetPr>
  <dimension ref="A1:G17"/>
  <sheetViews>
    <sheetView workbookViewId="0">
      <selection activeCell="C8" sqref="C8"/>
    </sheetView>
  </sheetViews>
  <sheetFormatPr defaultColWidth="9.140625" defaultRowHeight="15.75"/>
  <cols>
    <col min="1" max="1" width="9.140625" style="2"/>
    <col min="2" max="2" width="55" style="2" customWidth="1"/>
    <col min="3" max="3" width="18.5703125" style="2" customWidth="1"/>
    <col min="4" max="4" width="20.85546875" style="2" customWidth="1"/>
    <col min="5" max="16384" width="9.140625" style="2"/>
  </cols>
  <sheetData>
    <row r="1" spans="1:4">
      <c r="B1" s="98"/>
      <c r="C1" s="49" t="s">
        <v>363</v>
      </c>
      <c r="D1" s="98"/>
    </row>
    <row r="2" spans="1:4" ht="15" customHeight="1">
      <c r="A2" s="388" t="s">
        <v>111</v>
      </c>
      <c r="B2" s="388"/>
      <c r="C2" s="388"/>
      <c r="D2" s="98"/>
    </row>
    <row r="3" spans="1:4">
      <c r="A3" s="388" t="s">
        <v>361</v>
      </c>
      <c r="B3" s="388"/>
      <c r="C3" s="388"/>
      <c r="D3" s="98"/>
    </row>
    <row r="4" spans="1:4">
      <c r="A4" s="13"/>
    </row>
    <row r="5" spans="1:4">
      <c r="B5" s="98"/>
      <c r="C5" s="49" t="s">
        <v>112</v>
      </c>
      <c r="D5" s="98"/>
    </row>
    <row r="6" spans="1:4" ht="47.25">
      <c r="A6" s="107" t="s">
        <v>239</v>
      </c>
      <c r="B6" s="107" t="s">
        <v>1</v>
      </c>
      <c r="C6" s="5" t="s">
        <v>729</v>
      </c>
      <c r="D6" s="49"/>
    </row>
    <row r="7" spans="1:4" ht="31.5">
      <c r="A7" s="108" t="s">
        <v>8</v>
      </c>
      <c r="B7" s="109" t="s">
        <v>365</v>
      </c>
      <c r="C7" s="335">
        <f>'реестр ОС-1'!F58/1000</f>
        <v>53540.240319999997</v>
      </c>
      <c r="D7" s="49"/>
    </row>
    <row r="8" spans="1:4">
      <c r="A8" s="108" t="s">
        <v>16</v>
      </c>
      <c r="B8" s="109" t="s">
        <v>366</v>
      </c>
      <c r="C8" s="100"/>
      <c r="D8" s="49"/>
    </row>
    <row r="9" spans="1:4">
      <c r="A9" s="108" t="s">
        <v>17</v>
      </c>
      <c r="B9" s="109" t="s">
        <v>367</v>
      </c>
      <c r="C9" s="100"/>
      <c r="D9" s="49"/>
    </row>
    <row r="10" spans="1:4" ht="31.5">
      <c r="A10" s="108" t="s">
        <v>18</v>
      </c>
      <c r="B10" s="109" t="s">
        <v>368</v>
      </c>
      <c r="C10" s="100"/>
      <c r="D10" s="49"/>
    </row>
    <row r="11" spans="1:4">
      <c r="A11" s="108" t="s">
        <v>47</v>
      </c>
      <c r="B11" s="109" t="s">
        <v>369</v>
      </c>
      <c r="C11" s="101">
        <f>C12/C7</f>
        <v>6.6235116966318466E-2</v>
      </c>
      <c r="D11" s="49"/>
    </row>
    <row r="12" spans="1:4">
      <c r="A12" s="108" t="s">
        <v>51</v>
      </c>
      <c r="B12" s="109" t="s">
        <v>370</v>
      </c>
      <c r="C12" s="335">
        <f>'реестр ОС-6'!K57/1000</f>
        <v>3546.2440799999999</v>
      </c>
      <c r="D12" s="49"/>
    </row>
    <row r="13" spans="1:4">
      <c r="A13" s="49"/>
      <c r="B13" s="49"/>
      <c r="C13" s="49"/>
      <c r="D13" s="49"/>
    </row>
    <row r="14" spans="1:4">
      <c r="A14" s="13"/>
    </row>
    <row r="15" spans="1:4">
      <c r="A15" s="389" t="s">
        <v>663</v>
      </c>
      <c r="B15" s="389"/>
      <c r="C15" s="389"/>
    </row>
    <row r="17" spans="1:7">
      <c r="A17" s="110"/>
      <c r="B17" s="110"/>
      <c r="C17" s="110"/>
      <c r="D17" s="110"/>
      <c r="E17" s="110"/>
      <c r="F17" s="110"/>
      <c r="G17" s="110"/>
    </row>
  </sheetData>
  <mergeCells count="3">
    <mergeCell ref="A2:C2"/>
    <mergeCell ref="A3:C3"/>
    <mergeCell ref="A15:C15"/>
  </mergeCells>
  <pageMargins left="1.1023622047244095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rgb="FFFFFF00"/>
    <pageSetUpPr fitToPage="1"/>
  </sheetPr>
  <dimension ref="A1:H53"/>
  <sheetViews>
    <sheetView view="pageBreakPreview" topLeftCell="A37" zoomScale="130" zoomScaleNormal="100" zoomScaleSheetLayoutView="130" workbookViewId="0">
      <selection activeCell="C18" sqref="C18"/>
    </sheetView>
  </sheetViews>
  <sheetFormatPr defaultColWidth="9.140625" defaultRowHeight="15.75"/>
  <cols>
    <col min="1" max="1" width="10.28515625" style="2" bestFit="1" customWidth="1"/>
    <col min="2" max="2" width="69" style="2" customWidth="1"/>
    <col min="3" max="3" width="21.7109375" style="15" customWidth="1"/>
    <col min="4" max="4" width="10.140625" style="2" bestFit="1" customWidth="1"/>
    <col min="5" max="5" width="9.28515625" style="2" bestFit="1" customWidth="1"/>
    <col min="6" max="8" width="10.140625" style="2" bestFit="1" customWidth="1"/>
    <col min="9" max="16384" width="9.140625" style="2"/>
  </cols>
  <sheetData>
    <row r="1" spans="1:8">
      <c r="C1" s="49" t="s">
        <v>378</v>
      </c>
    </row>
    <row r="2" spans="1:8">
      <c r="A2" s="111"/>
    </row>
    <row r="3" spans="1:8">
      <c r="A3" s="389" t="s">
        <v>113</v>
      </c>
      <c r="B3" s="389"/>
      <c r="C3" s="389"/>
    </row>
    <row r="4" spans="1:8">
      <c r="A4" s="389" t="s">
        <v>379</v>
      </c>
      <c r="B4" s="389"/>
      <c r="C4" s="389"/>
    </row>
    <row r="5" spans="1:8">
      <c r="C5" s="177" t="s">
        <v>384</v>
      </c>
    </row>
    <row r="6" spans="1:8" ht="47.25" customHeight="1">
      <c r="A6" s="4" t="s">
        <v>0</v>
      </c>
      <c r="B6" s="4" t="s">
        <v>114</v>
      </c>
      <c r="C6" s="4" t="s">
        <v>724</v>
      </c>
    </row>
    <row r="7" spans="1:8">
      <c r="A7" s="4">
        <v>1</v>
      </c>
      <c r="B7" s="4">
        <v>2</v>
      </c>
      <c r="C7" s="17">
        <v>3</v>
      </c>
    </row>
    <row r="8" spans="1:8" ht="19.5" customHeight="1">
      <c r="A8" s="4" t="s">
        <v>8</v>
      </c>
      <c r="B8" s="7" t="s">
        <v>115</v>
      </c>
      <c r="C8" s="332">
        <f>'П1.15'!C13</f>
        <v>11290.803882959999</v>
      </c>
    </row>
    <row r="9" spans="1:8" ht="18.75" customHeight="1">
      <c r="A9" s="4" t="s">
        <v>16</v>
      </c>
      <c r="B9" s="9" t="s">
        <v>116</v>
      </c>
      <c r="C9" s="332"/>
    </row>
    <row r="10" spans="1:8" ht="21" customHeight="1">
      <c r="A10" s="4" t="s">
        <v>17</v>
      </c>
      <c r="B10" s="9" t="s">
        <v>117</v>
      </c>
      <c r="C10" s="332">
        <f>'П1.15'!C15</f>
        <v>3409.8227726539194</v>
      </c>
    </row>
    <row r="11" spans="1:8" ht="23.25" customHeight="1">
      <c r="A11" s="4" t="s">
        <v>18</v>
      </c>
      <c r="B11" s="9" t="s">
        <v>118</v>
      </c>
      <c r="C11" s="332">
        <f>C12+C17+C18</f>
        <v>14770.888052</v>
      </c>
      <c r="G11" s="10"/>
    </row>
    <row r="12" spans="1:8" ht="20.25" customHeight="1">
      <c r="A12" s="4" t="s">
        <v>27</v>
      </c>
      <c r="B12" s="7" t="s">
        <v>119</v>
      </c>
      <c r="C12" s="332">
        <f>'П1.17'!C12</f>
        <v>3546.2440799999999</v>
      </c>
      <c r="G12" s="10"/>
    </row>
    <row r="13" spans="1:8">
      <c r="A13" s="9"/>
      <c r="B13" s="7" t="s">
        <v>3</v>
      </c>
      <c r="C13" s="332"/>
      <c r="G13" s="10"/>
      <c r="H13" s="10"/>
    </row>
    <row r="14" spans="1:8">
      <c r="A14" s="9"/>
      <c r="B14" s="7" t="s">
        <v>4</v>
      </c>
      <c r="C14" s="332"/>
      <c r="G14" s="10"/>
    </row>
    <row r="15" spans="1:8">
      <c r="A15" s="9"/>
      <c r="B15" s="7" t="s">
        <v>5</v>
      </c>
      <c r="C15" s="332">
        <f>'реестр ОС-6'!K57/1000</f>
        <v>3546.2440799999999</v>
      </c>
      <c r="G15" s="10"/>
    </row>
    <row r="16" spans="1:8">
      <c r="A16" s="9"/>
      <c r="B16" s="7" t="s">
        <v>6</v>
      </c>
      <c r="C16" s="332">
        <f>C12-C15</f>
        <v>0</v>
      </c>
      <c r="G16" s="10"/>
    </row>
    <row r="17" spans="1:7">
      <c r="A17" s="4" t="s">
        <v>31</v>
      </c>
      <c r="B17" s="7" t="s">
        <v>120</v>
      </c>
      <c r="C17" s="332"/>
      <c r="G17" s="10"/>
    </row>
    <row r="18" spans="1:7">
      <c r="A18" s="4" t="s">
        <v>33</v>
      </c>
      <c r="B18" s="9" t="s">
        <v>121</v>
      </c>
      <c r="C18" s="332">
        <f>'П1.15'!C9+'П1.15'!C6</f>
        <v>11224.643972</v>
      </c>
      <c r="G18" s="10"/>
    </row>
    <row r="19" spans="1:7" ht="31.5">
      <c r="A19" s="4" t="s">
        <v>47</v>
      </c>
      <c r="B19" s="9" t="s">
        <v>122</v>
      </c>
      <c r="C19" s="332"/>
      <c r="G19" s="10"/>
    </row>
    <row r="20" spans="1:7">
      <c r="A20" s="4" t="s">
        <v>51</v>
      </c>
      <c r="B20" s="7" t="s">
        <v>123</v>
      </c>
      <c r="C20" s="332"/>
      <c r="G20" s="10"/>
    </row>
    <row r="21" spans="1:7">
      <c r="A21" s="4" t="s">
        <v>53</v>
      </c>
      <c r="B21" s="7" t="s">
        <v>124</v>
      </c>
      <c r="C21" s="332">
        <f>C22+C23+C24+C25+C26+C32</f>
        <v>980.75239999999997</v>
      </c>
    </row>
    <row r="22" spans="1:7">
      <c r="A22" s="4" t="s">
        <v>125</v>
      </c>
      <c r="B22" s="7" t="s">
        <v>60</v>
      </c>
      <c r="C22" s="332"/>
    </row>
    <row r="23" spans="1:7">
      <c r="A23" s="4" t="s">
        <v>126</v>
      </c>
      <c r="B23" s="7" t="s">
        <v>62</v>
      </c>
      <c r="C23" s="332"/>
    </row>
    <row r="24" spans="1:7" ht="31.5">
      <c r="A24" s="4" t="s">
        <v>127</v>
      </c>
      <c r="B24" s="9" t="s">
        <v>128</v>
      </c>
      <c r="C24" s="332"/>
    </row>
    <row r="25" spans="1:7">
      <c r="A25" s="4" t="s">
        <v>129</v>
      </c>
      <c r="B25" s="9" t="s">
        <v>130</v>
      </c>
      <c r="C25" s="332"/>
    </row>
    <row r="26" spans="1:7" ht="47.25" customHeight="1">
      <c r="A26" s="4" t="s">
        <v>131</v>
      </c>
      <c r="B26" s="9" t="s">
        <v>454</v>
      </c>
      <c r="C26" s="333">
        <f>C27+C28+C29+C30+C31</f>
        <v>21.278400000000001</v>
      </c>
      <c r="E26" s="10"/>
    </row>
    <row r="27" spans="1:7">
      <c r="A27" s="9"/>
      <c r="B27" s="7" t="s">
        <v>132</v>
      </c>
      <c r="C27" s="332"/>
    </row>
    <row r="28" spans="1:7">
      <c r="A28" s="9"/>
      <c r="B28" s="7" t="s">
        <v>3</v>
      </c>
      <c r="C28" s="332"/>
      <c r="E28" s="10"/>
    </row>
    <row r="29" spans="1:7">
      <c r="A29" s="9"/>
      <c r="B29" s="7" t="s">
        <v>4</v>
      </c>
      <c r="C29" s="332"/>
    </row>
    <row r="30" spans="1:7">
      <c r="A30" s="9"/>
      <c r="B30" s="7" t="s">
        <v>5</v>
      </c>
      <c r="C30" s="332">
        <f>'П1.21.3'!C32</f>
        <v>21.278400000000001</v>
      </c>
      <c r="E30" s="10"/>
    </row>
    <row r="31" spans="1:7">
      <c r="A31" s="9"/>
      <c r="B31" s="7" t="s">
        <v>6</v>
      </c>
      <c r="C31" s="332"/>
    </row>
    <row r="32" spans="1:7" ht="31.5">
      <c r="A32" s="4" t="s">
        <v>133</v>
      </c>
      <c r="B32" s="9" t="s">
        <v>381</v>
      </c>
      <c r="C32" s="332">
        <f>SUM(C33:C36)</f>
        <v>959.47399999999993</v>
      </c>
    </row>
    <row r="33" spans="1:7">
      <c r="A33" s="8" t="s">
        <v>134</v>
      </c>
      <c r="B33" s="7" t="s">
        <v>382</v>
      </c>
      <c r="C33" s="332">
        <f>'П1.15'!C30-C34</f>
        <v>0</v>
      </c>
      <c r="G33" s="10"/>
    </row>
    <row r="34" spans="1:7">
      <c r="A34" s="8" t="s">
        <v>380</v>
      </c>
      <c r="B34" s="7" t="s">
        <v>374</v>
      </c>
      <c r="C34" s="332">
        <v>120</v>
      </c>
      <c r="G34" s="10"/>
    </row>
    <row r="35" spans="1:7" ht="31.5">
      <c r="A35" s="8" t="s">
        <v>235</v>
      </c>
      <c r="B35" s="7" t="s">
        <v>375</v>
      </c>
      <c r="C35" s="332">
        <v>839.47399999999993</v>
      </c>
      <c r="F35" s="10"/>
    </row>
    <row r="36" spans="1:7">
      <c r="A36" s="8" t="s">
        <v>236</v>
      </c>
      <c r="B36" s="7" t="s">
        <v>83</v>
      </c>
      <c r="C36" s="332">
        <v>0</v>
      </c>
    </row>
    <row r="37" spans="1:7">
      <c r="A37" s="4" t="s">
        <v>55</v>
      </c>
      <c r="B37" s="7" t="s">
        <v>87</v>
      </c>
      <c r="C37" s="332"/>
    </row>
    <row r="38" spans="1:7" ht="31.5">
      <c r="A38" s="4" t="s">
        <v>57</v>
      </c>
      <c r="B38" s="9" t="s">
        <v>89</v>
      </c>
      <c r="C38" s="332"/>
    </row>
    <row r="39" spans="1:7">
      <c r="A39" s="4" t="s">
        <v>84</v>
      </c>
      <c r="B39" s="7" t="s">
        <v>135</v>
      </c>
      <c r="C39" s="332">
        <f>C38+C37+C21+C20+C19+C11+C10+C9+C8</f>
        <v>30452.267107613916</v>
      </c>
      <c r="D39" s="10"/>
      <c r="F39" s="10"/>
    </row>
    <row r="40" spans="1:7">
      <c r="A40" s="9"/>
      <c r="B40" s="7" t="s">
        <v>92</v>
      </c>
      <c r="C40" s="332"/>
    </row>
    <row r="41" spans="1:7">
      <c r="A41" s="9"/>
      <c r="B41" s="7" t="s">
        <v>3</v>
      </c>
      <c r="C41" s="332"/>
    </row>
    <row r="42" spans="1:7">
      <c r="A42" s="9"/>
      <c r="B42" s="7" t="s">
        <v>4</v>
      </c>
      <c r="C42" s="332"/>
    </row>
    <row r="43" spans="1:7">
      <c r="A43" s="9"/>
      <c r="B43" s="7" t="s">
        <v>5</v>
      </c>
      <c r="C43" s="332">
        <f>C39</f>
        <v>30452.267107613916</v>
      </c>
      <c r="D43" s="10" t="s">
        <v>310</v>
      </c>
      <c r="E43" s="262"/>
      <c r="F43" s="262"/>
    </row>
    <row r="44" spans="1:7">
      <c r="A44" s="9"/>
      <c r="B44" s="7" t="s">
        <v>6</v>
      </c>
      <c r="C44" s="332"/>
      <c r="D44" s="10" t="s">
        <v>6</v>
      </c>
      <c r="E44" s="262"/>
      <c r="F44" s="262"/>
    </row>
    <row r="45" spans="1:7">
      <c r="A45" s="4" t="s">
        <v>86</v>
      </c>
      <c r="B45" s="7" t="s">
        <v>136</v>
      </c>
      <c r="C45" s="332">
        <f>'т. 1.4.'!M19/1000</f>
        <v>24.148189800000001</v>
      </c>
      <c r="D45" s="10"/>
      <c r="E45" s="263"/>
      <c r="F45" s="263"/>
    </row>
    <row r="46" spans="1:7">
      <c r="A46" s="4" t="s">
        <v>88</v>
      </c>
      <c r="B46" s="7" t="s">
        <v>137</v>
      </c>
      <c r="C46" s="332">
        <f>C39/C45</f>
        <v>1261.0579658278946</v>
      </c>
      <c r="D46" s="10"/>
    </row>
    <row r="47" spans="1:7">
      <c r="A47" s="4" t="s">
        <v>90</v>
      </c>
      <c r="B47" s="7" t="s">
        <v>138</v>
      </c>
      <c r="C47" s="332">
        <f>C48</f>
        <v>647.71972000000005</v>
      </c>
      <c r="D47" s="10"/>
      <c r="E47" s="10">
        <f>C47</f>
        <v>647.71972000000005</v>
      </c>
    </row>
    <row r="48" spans="1:7">
      <c r="A48" s="4" t="s">
        <v>93</v>
      </c>
      <c r="B48" s="7" t="s">
        <v>139</v>
      </c>
      <c r="C48" s="332">
        <f>1500-240-612.28028</f>
        <v>647.71972000000005</v>
      </c>
      <c r="D48" s="10"/>
      <c r="E48" s="2" t="s">
        <v>670</v>
      </c>
    </row>
    <row r="49" spans="1:3" ht="96.75" customHeight="1">
      <c r="A49" s="4" t="s">
        <v>140</v>
      </c>
      <c r="B49" s="9" t="s">
        <v>66</v>
      </c>
      <c r="C49" s="112"/>
    </row>
    <row r="51" spans="1:3" ht="53.25" customHeight="1">
      <c r="A51" s="389" t="s">
        <v>664</v>
      </c>
      <c r="B51" s="389"/>
      <c r="C51" s="389"/>
    </row>
    <row r="53" spans="1:3">
      <c r="C53" s="114"/>
    </row>
  </sheetData>
  <mergeCells count="3">
    <mergeCell ref="A3:C3"/>
    <mergeCell ref="A4:C4"/>
    <mergeCell ref="A51:C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rgb="FFFFFF00"/>
  </sheetPr>
  <dimension ref="A1:F46"/>
  <sheetViews>
    <sheetView view="pageBreakPreview" zoomScale="60" zoomScaleNormal="100" workbookViewId="0">
      <selection activeCell="R37" sqref="R37"/>
    </sheetView>
  </sheetViews>
  <sheetFormatPr defaultColWidth="9.140625" defaultRowHeight="15.75"/>
  <cols>
    <col min="1" max="1" width="9.140625" style="2"/>
    <col min="2" max="2" width="46.5703125" style="2" customWidth="1"/>
    <col min="3" max="3" width="23" style="2" customWidth="1"/>
    <col min="4" max="16384" width="9.140625" style="2"/>
  </cols>
  <sheetData>
    <row r="1" spans="1:6">
      <c r="C1" s="1" t="s">
        <v>385</v>
      </c>
    </row>
    <row r="2" spans="1:6">
      <c r="A2" s="111"/>
    </row>
    <row r="3" spans="1:6">
      <c r="A3" s="389" t="s">
        <v>141</v>
      </c>
      <c r="B3" s="389"/>
      <c r="C3" s="389"/>
    </row>
    <row r="4" spans="1:6">
      <c r="A4" s="389" t="s">
        <v>383</v>
      </c>
      <c r="B4" s="389"/>
      <c r="C4" s="389"/>
    </row>
    <row r="5" spans="1:6">
      <c r="C5" s="1" t="s">
        <v>384</v>
      </c>
    </row>
    <row r="6" spans="1:6" ht="41.25" customHeight="1">
      <c r="A6" s="123" t="s">
        <v>0</v>
      </c>
      <c r="B6" s="123" t="s">
        <v>142</v>
      </c>
      <c r="C6" s="4" t="s">
        <v>730</v>
      </c>
    </row>
    <row r="7" spans="1:6">
      <c r="A7" s="4">
        <v>1</v>
      </c>
      <c r="B7" s="4">
        <v>2</v>
      </c>
      <c r="C7" s="4">
        <v>5</v>
      </c>
    </row>
    <row r="8" spans="1:6">
      <c r="A8" s="390" t="s">
        <v>8</v>
      </c>
      <c r="B8" s="9" t="s">
        <v>143</v>
      </c>
      <c r="C8" s="12"/>
    </row>
    <row r="9" spans="1:6">
      <c r="A9" s="391"/>
      <c r="B9" s="7" t="s">
        <v>92</v>
      </c>
      <c r="C9" s="9"/>
    </row>
    <row r="10" spans="1:6">
      <c r="A10" s="392"/>
      <c r="B10" s="7" t="s">
        <v>144</v>
      </c>
      <c r="C10" s="9"/>
    </row>
    <row r="11" spans="1:6">
      <c r="A11" s="9"/>
      <c r="B11" s="7" t="s">
        <v>3</v>
      </c>
      <c r="C11" s="9"/>
    </row>
    <row r="12" spans="1:6">
      <c r="A12" s="9"/>
      <c r="B12" s="7" t="s">
        <v>4</v>
      </c>
      <c r="C12" s="9"/>
    </row>
    <row r="13" spans="1:6">
      <c r="A13" s="9"/>
      <c r="B13" s="7" t="s">
        <v>5</v>
      </c>
      <c r="C13" s="9"/>
    </row>
    <row r="14" spans="1:6">
      <c r="A14" s="9"/>
      <c r="B14" s="7" t="s">
        <v>6</v>
      </c>
      <c r="C14" s="9"/>
    </row>
    <row r="15" spans="1:6">
      <c r="A15" s="390" t="s">
        <v>16</v>
      </c>
      <c r="B15" s="9" t="s">
        <v>145</v>
      </c>
      <c r="C15" s="282">
        <v>297</v>
      </c>
      <c r="F15" s="10">
        <f>C15</f>
        <v>297</v>
      </c>
    </row>
    <row r="16" spans="1:6">
      <c r="A16" s="391"/>
      <c r="B16" s="7" t="s">
        <v>92</v>
      </c>
      <c r="C16" s="9"/>
    </row>
    <row r="17" spans="1:5">
      <c r="A17" s="392"/>
      <c r="B17" s="7" t="s">
        <v>144</v>
      </c>
      <c r="C17" s="9"/>
    </row>
    <row r="18" spans="1:5">
      <c r="A18" s="4" t="s">
        <v>17</v>
      </c>
      <c r="B18" s="7" t="s">
        <v>146</v>
      </c>
      <c r="C18" s="283"/>
    </row>
    <row r="19" spans="1:5">
      <c r="A19" s="4" t="s">
        <v>18</v>
      </c>
      <c r="B19" s="7" t="s">
        <v>147</v>
      </c>
      <c r="C19" s="9"/>
    </row>
    <row r="20" spans="1:5">
      <c r="A20" s="4" t="s">
        <v>47</v>
      </c>
      <c r="B20" s="7" t="s">
        <v>148</v>
      </c>
      <c r="C20" s="9">
        <f>C21+C22+C23</f>
        <v>0</v>
      </c>
    </row>
    <row r="21" spans="1:5">
      <c r="A21" s="9"/>
      <c r="B21" s="9" t="s">
        <v>149</v>
      </c>
      <c r="C21" s="9"/>
    </row>
    <row r="22" spans="1:5">
      <c r="A22" s="9"/>
      <c r="B22" s="7" t="s">
        <v>150</v>
      </c>
      <c r="C22" s="9"/>
    </row>
    <row r="23" spans="1:5">
      <c r="A23" s="9"/>
      <c r="B23" s="9" t="s">
        <v>151</v>
      </c>
      <c r="C23" s="9"/>
    </row>
    <row r="24" spans="1:5">
      <c r="A24" s="4" t="s">
        <v>51</v>
      </c>
      <c r="B24" s="9" t="s">
        <v>152</v>
      </c>
      <c r="C24" s="284"/>
    </row>
    <row r="25" spans="1:5">
      <c r="A25" s="4" t="s">
        <v>53</v>
      </c>
      <c r="B25" s="9" t="s">
        <v>153</v>
      </c>
      <c r="C25" s="282">
        <f>C32</f>
        <v>21.278400000000001</v>
      </c>
    </row>
    <row r="26" spans="1:5">
      <c r="A26" s="9"/>
      <c r="B26" s="7" t="s">
        <v>92</v>
      </c>
      <c r="C26" s="8"/>
    </row>
    <row r="27" spans="1:5">
      <c r="A27" s="9"/>
      <c r="B27" s="7" t="s">
        <v>154</v>
      </c>
      <c r="C27" s="282"/>
    </row>
    <row r="28" spans="1:5" ht="15" hidden="1" customHeight="1">
      <c r="A28" s="9"/>
      <c r="B28" s="7" t="s">
        <v>3</v>
      </c>
      <c r="C28" s="8"/>
    </row>
    <row r="29" spans="1:5" ht="15" hidden="1" customHeight="1">
      <c r="A29" s="9"/>
      <c r="B29" s="7" t="s">
        <v>4</v>
      </c>
      <c r="C29" s="8"/>
    </row>
    <row r="30" spans="1:5" ht="15" hidden="1" customHeight="1">
      <c r="A30" s="9"/>
      <c r="B30" s="7" t="s">
        <v>5</v>
      </c>
      <c r="C30" s="8"/>
    </row>
    <row r="31" spans="1:5" ht="15" hidden="1" customHeight="1">
      <c r="A31" s="9"/>
      <c r="B31" s="7" t="s">
        <v>6</v>
      </c>
      <c r="C31" s="8"/>
    </row>
    <row r="32" spans="1:5">
      <c r="A32" s="9"/>
      <c r="B32" s="7" t="s">
        <v>155</v>
      </c>
      <c r="C32" s="282">
        <f>('реестр ОС-6'!G43+'реестр ОС-6'!G56)*2.2/100/1000</f>
        <v>21.278400000000001</v>
      </c>
      <c r="E32" s="2" t="s">
        <v>671</v>
      </c>
    </row>
    <row r="33" spans="1:6">
      <c r="A33" s="9"/>
      <c r="B33" s="7" t="s">
        <v>3</v>
      </c>
      <c r="C33" s="9"/>
    </row>
    <row r="34" spans="1:6">
      <c r="A34" s="9"/>
      <c r="B34" s="7" t="s">
        <v>4</v>
      </c>
      <c r="C34" s="9"/>
    </row>
    <row r="35" spans="1:6">
      <c r="A35" s="9"/>
      <c r="B35" s="7" t="s">
        <v>5</v>
      </c>
      <c r="C35" s="285">
        <f>C32</f>
        <v>21.278400000000001</v>
      </c>
    </row>
    <row r="36" spans="1:6">
      <c r="A36" s="9"/>
      <c r="B36" s="7" t="s">
        <v>6</v>
      </c>
      <c r="C36" s="9"/>
    </row>
    <row r="37" spans="1:6">
      <c r="A37" s="393"/>
      <c r="B37" s="9" t="s">
        <v>156</v>
      </c>
      <c r="C37" s="9"/>
    </row>
    <row r="38" spans="1:6" ht="31.5">
      <c r="A38" s="394"/>
      <c r="B38" s="9" t="s">
        <v>157</v>
      </c>
      <c r="C38" s="9"/>
    </row>
    <row r="39" spans="1:6" ht="31.5">
      <c r="A39" s="4" t="s">
        <v>55</v>
      </c>
      <c r="B39" s="9" t="s">
        <v>158</v>
      </c>
      <c r="C39" s="282"/>
    </row>
    <row r="40" spans="1:6">
      <c r="A40" s="9"/>
      <c r="B40" s="7" t="s">
        <v>92</v>
      </c>
      <c r="C40" s="9"/>
      <c r="E40" s="113"/>
    </row>
    <row r="41" spans="1:6">
      <c r="A41" s="9"/>
      <c r="B41" s="7" t="s">
        <v>3</v>
      </c>
      <c r="C41" s="9"/>
    </row>
    <row r="42" spans="1:6">
      <c r="A42" s="9"/>
      <c r="B42" s="7" t="s">
        <v>4</v>
      </c>
      <c r="C42" s="9"/>
      <c r="E42" s="113"/>
    </row>
    <row r="43" spans="1:6">
      <c r="A43" s="9"/>
      <c r="B43" s="7" t="s">
        <v>5</v>
      </c>
      <c r="C43" s="285"/>
      <c r="D43" s="10" t="s">
        <v>310</v>
      </c>
      <c r="E43" s="262"/>
      <c r="F43" s="262"/>
    </row>
    <row r="44" spans="1:6">
      <c r="A44" s="9"/>
      <c r="B44" s="7" t="s">
        <v>6</v>
      </c>
      <c r="C44" s="282">
        <v>0</v>
      </c>
      <c r="D44" s="10" t="s">
        <v>6</v>
      </c>
      <c r="E44" s="262"/>
      <c r="F44" s="262"/>
    </row>
    <row r="45" spans="1:6">
      <c r="D45" s="10"/>
      <c r="E45" s="263"/>
      <c r="F45" s="263"/>
    </row>
    <row r="46" spans="1:6">
      <c r="A46" s="389" t="s">
        <v>663</v>
      </c>
      <c r="B46" s="389"/>
      <c r="C46" s="389"/>
    </row>
  </sheetData>
  <mergeCells count="6">
    <mergeCell ref="A46:C46"/>
    <mergeCell ref="A8:A10"/>
    <mergeCell ref="A15:A17"/>
    <mergeCell ref="A37:A38"/>
    <mergeCell ref="A3:C3"/>
    <mergeCell ref="A4:C4"/>
  </mergeCells>
  <pageMargins left="0.9055118110236221" right="0.5511811023622047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P34"/>
  <sheetViews>
    <sheetView view="pageBreakPreview" zoomScale="106" zoomScaleNormal="85" zoomScaleSheetLayoutView="106" workbookViewId="0">
      <pane xSplit="3" ySplit="5" topLeftCell="D9" activePane="bottomRight" state="frozen"/>
      <selection activeCell="F26" sqref="F26"/>
      <selection pane="topRight" activeCell="F26" sqref="F26"/>
      <selection pane="bottomLeft" activeCell="F26" sqref="F26"/>
      <selection pane="bottomRight" activeCell="D9" sqref="D9"/>
    </sheetView>
  </sheetViews>
  <sheetFormatPr defaultColWidth="16.7109375" defaultRowHeight="15.75"/>
  <cols>
    <col min="1" max="1" width="6.85546875" style="117" customWidth="1"/>
    <col min="2" max="2" width="44.5703125" style="118" customWidth="1"/>
    <col min="3" max="3" width="20.28515625" style="163" customWidth="1"/>
    <col min="4" max="4" width="23.5703125" style="119" customWidth="1"/>
    <col min="5" max="16384" width="16.7109375" style="115"/>
  </cols>
  <sheetData>
    <row r="1" spans="1:6">
      <c r="A1" s="395" t="s">
        <v>428</v>
      </c>
      <c r="B1" s="395"/>
      <c r="C1" s="395"/>
      <c r="D1" s="395"/>
    </row>
    <row r="2" spans="1:6" s="116" customFormat="1" ht="35.25" customHeight="1">
      <c r="A2" s="396" t="s">
        <v>441</v>
      </c>
      <c r="B2" s="396"/>
      <c r="C2" s="396"/>
      <c r="D2" s="396"/>
    </row>
    <row r="3" spans="1:6">
      <c r="A3" s="397"/>
      <c r="B3" s="397"/>
      <c r="C3" s="397"/>
      <c r="D3" s="397"/>
    </row>
    <row r="4" spans="1:6" ht="52.5" customHeight="1">
      <c r="A4" s="153" t="s">
        <v>0</v>
      </c>
      <c r="B4" s="153"/>
      <c r="C4" s="153" t="s">
        <v>159</v>
      </c>
      <c r="D4" s="153" t="s">
        <v>724</v>
      </c>
    </row>
    <row r="5" spans="1:6">
      <c r="A5" s="154">
        <v>1</v>
      </c>
      <c r="B5" s="154">
        <f>A5+1</f>
        <v>2</v>
      </c>
      <c r="C5" s="154">
        <f>B5+1</f>
        <v>3</v>
      </c>
      <c r="D5" s="154">
        <v>4</v>
      </c>
    </row>
    <row r="6" spans="1:6" ht="33.75" customHeight="1">
      <c r="A6" s="155" t="s">
        <v>8</v>
      </c>
      <c r="B6" s="156" t="s">
        <v>429</v>
      </c>
      <c r="C6" s="154" t="s">
        <v>112</v>
      </c>
      <c r="D6" s="176">
        <f>D9+D10</f>
        <v>31099.986827613917</v>
      </c>
      <c r="E6" s="158"/>
      <c r="F6" s="158"/>
    </row>
    <row r="7" spans="1:6">
      <c r="A7" s="155" t="s">
        <v>9</v>
      </c>
      <c r="B7" s="156" t="s">
        <v>3</v>
      </c>
      <c r="C7" s="154" t="s">
        <v>112</v>
      </c>
      <c r="D7" s="176"/>
      <c r="E7" s="158"/>
      <c r="F7" s="158"/>
    </row>
    <row r="8" spans="1:6">
      <c r="A8" s="155" t="s">
        <v>11</v>
      </c>
      <c r="B8" s="156" t="s">
        <v>430</v>
      </c>
      <c r="C8" s="154" t="s">
        <v>112</v>
      </c>
      <c r="D8" s="176"/>
      <c r="E8" s="158"/>
      <c r="F8" s="158"/>
    </row>
    <row r="9" spans="1:6">
      <c r="A9" s="155" t="s">
        <v>12</v>
      </c>
      <c r="B9" s="156" t="s">
        <v>431</v>
      </c>
      <c r="C9" s="154" t="s">
        <v>112</v>
      </c>
      <c r="D9" s="176">
        <f>'П1.18.2'!C43+'П1.18.2'!C47</f>
        <v>31099.986827613917</v>
      </c>
      <c r="E9" s="158"/>
      <c r="F9" s="158"/>
    </row>
    <row r="10" spans="1:6">
      <c r="A10" s="155" t="s">
        <v>13</v>
      </c>
      <c r="B10" s="156" t="s">
        <v>6</v>
      </c>
      <c r="C10" s="154" t="s">
        <v>112</v>
      </c>
      <c r="D10" s="176">
        <f>'П1.18.2'!C44</f>
        <v>0</v>
      </c>
    </row>
    <row r="11" spans="1:6" ht="37.5" customHeight="1">
      <c r="A11" s="155" t="s">
        <v>16</v>
      </c>
      <c r="B11" s="156" t="s">
        <v>432</v>
      </c>
      <c r="C11" s="154" t="s">
        <v>112</v>
      </c>
      <c r="D11" s="176">
        <f>D14+D15</f>
        <v>297</v>
      </c>
      <c r="E11" s="191">
        <f>D6+D11</f>
        <v>31396.986827613917</v>
      </c>
      <c r="F11" s="158"/>
    </row>
    <row r="12" spans="1:6">
      <c r="A12" s="155" t="s">
        <v>162</v>
      </c>
      <c r="B12" s="156" t="s">
        <v>3</v>
      </c>
      <c r="C12" s="154" t="s">
        <v>112</v>
      </c>
      <c r="D12" s="176"/>
      <c r="E12" s="158"/>
      <c r="F12" s="158"/>
    </row>
    <row r="13" spans="1:6">
      <c r="A13" s="155" t="s">
        <v>163</v>
      </c>
      <c r="B13" s="156" t="s">
        <v>430</v>
      </c>
      <c r="C13" s="154" t="s">
        <v>112</v>
      </c>
      <c r="D13" s="176"/>
      <c r="E13" s="158"/>
      <c r="F13" s="158"/>
    </row>
    <row r="14" spans="1:6">
      <c r="A14" s="155" t="s">
        <v>164</v>
      </c>
      <c r="B14" s="156" t="s">
        <v>431</v>
      </c>
      <c r="C14" s="154" t="s">
        <v>112</v>
      </c>
      <c r="D14" s="176">
        <f>'П1.21.3'!C15</f>
        <v>297</v>
      </c>
      <c r="E14" s="158"/>
      <c r="F14" s="158"/>
    </row>
    <row r="15" spans="1:6">
      <c r="A15" s="155" t="s">
        <v>185</v>
      </c>
      <c r="B15" s="156" t="s">
        <v>6</v>
      </c>
      <c r="C15" s="154" t="s">
        <v>112</v>
      </c>
      <c r="D15" s="176">
        <f>'П1.21.3'!C44</f>
        <v>0</v>
      </c>
    </row>
    <row r="16" spans="1:6">
      <c r="A16" s="155" t="s">
        <v>17</v>
      </c>
      <c r="B16" s="156" t="s">
        <v>433</v>
      </c>
      <c r="C16" s="154" t="s">
        <v>15</v>
      </c>
      <c r="D16" s="159">
        <f>D11/D6</f>
        <v>9.5498432731261299E-3</v>
      </c>
    </row>
    <row r="17" spans="1:6" ht="31.5">
      <c r="A17" s="155" t="s">
        <v>18</v>
      </c>
      <c r="B17" s="156" t="s">
        <v>434</v>
      </c>
      <c r="C17" s="154" t="s">
        <v>112</v>
      </c>
      <c r="D17" s="176">
        <f>SUM(D18:D21)-0.01</f>
        <v>31396.976827613918</v>
      </c>
    </row>
    <row r="18" spans="1:6">
      <c r="A18" s="155" t="s">
        <v>27</v>
      </c>
      <c r="B18" s="156" t="s">
        <v>3</v>
      </c>
      <c r="C18" s="154" t="s">
        <v>112</v>
      </c>
      <c r="D18" s="157">
        <f t="shared" ref="D18:D21" si="0">D7+D12</f>
        <v>0</v>
      </c>
      <c r="E18" s="160"/>
    </row>
    <row r="19" spans="1:6">
      <c r="A19" s="155" t="s">
        <v>31</v>
      </c>
      <c r="B19" s="156" t="s">
        <v>430</v>
      </c>
      <c r="C19" s="154" t="s">
        <v>112</v>
      </c>
      <c r="D19" s="157">
        <f t="shared" si="0"/>
        <v>0</v>
      </c>
    </row>
    <row r="20" spans="1:6">
      <c r="A20" s="155" t="s">
        <v>33</v>
      </c>
      <c r="B20" s="156" t="s">
        <v>431</v>
      </c>
      <c r="C20" s="154" t="s">
        <v>112</v>
      </c>
      <c r="D20" s="176">
        <f t="shared" si="0"/>
        <v>31396.986827613917</v>
      </c>
    </row>
    <row r="21" spans="1:6">
      <c r="A21" s="155" t="s">
        <v>223</v>
      </c>
      <c r="B21" s="156" t="s">
        <v>6</v>
      </c>
      <c r="C21" s="154" t="s">
        <v>112</v>
      </c>
      <c r="D21" s="176">
        <f t="shared" si="0"/>
        <v>0</v>
      </c>
    </row>
    <row r="22" spans="1:6" ht="47.25">
      <c r="A22" s="155" t="s">
        <v>47</v>
      </c>
      <c r="B22" s="156" t="s">
        <v>435</v>
      </c>
      <c r="C22" s="153" t="s">
        <v>436</v>
      </c>
      <c r="D22" s="176">
        <f>D25</f>
        <v>662390.8225051054</v>
      </c>
    </row>
    <row r="23" spans="1:6">
      <c r="A23" s="155" t="s">
        <v>49</v>
      </c>
      <c r="B23" s="156" t="s">
        <v>3</v>
      </c>
      <c r="C23" s="153" t="s">
        <v>436</v>
      </c>
      <c r="D23" s="161"/>
    </row>
    <row r="24" spans="1:6">
      <c r="A24" s="155" t="s">
        <v>50</v>
      </c>
      <c r="B24" s="156" t="s">
        <v>430</v>
      </c>
      <c r="C24" s="153" t="s">
        <v>436</v>
      </c>
      <c r="D24" s="161"/>
    </row>
    <row r="25" spans="1:6" ht="16.5" thickBot="1">
      <c r="A25" s="155" t="s">
        <v>165</v>
      </c>
      <c r="B25" s="156" t="s">
        <v>431</v>
      </c>
      <c r="C25" s="153" t="s">
        <v>436</v>
      </c>
      <c r="D25" s="176">
        <f>E11/'т. 1.5.'!P19/12*1000</f>
        <v>662390.8225051054</v>
      </c>
      <c r="E25" s="115">
        <f>D20/'т. 1.5.'!P20/12</f>
        <v>662.39082250510535</v>
      </c>
    </row>
    <row r="26" spans="1:6" ht="16.5" thickBot="1">
      <c r="A26" s="155" t="s">
        <v>437</v>
      </c>
      <c r="B26" s="156" t="s">
        <v>6</v>
      </c>
      <c r="C26" s="153" t="s">
        <v>436</v>
      </c>
      <c r="D26" s="294">
        <v>0</v>
      </c>
      <c r="E26" s="264"/>
    </row>
    <row r="27" spans="1:6" ht="63">
      <c r="A27" s="155" t="s">
        <v>51</v>
      </c>
      <c r="B27" s="156" t="s">
        <v>438</v>
      </c>
      <c r="C27" s="154" t="s">
        <v>439</v>
      </c>
      <c r="D27" s="176">
        <f>D30</f>
        <v>1719.7221259366593</v>
      </c>
    </row>
    <row r="28" spans="1:6">
      <c r="A28" s="155" t="s">
        <v>167</v>
      </c>
      <c r="B28" s="156" t="s">
        <v>3</v>
      </c>
      <c r="C28" s="154" t="s">
        <v>439</v>
      </c>
      <c r="D28" s="161"/>
      <c r="F28" s="162"/>
    </row>
    <row r="29" spans="1:6">
      <c r="A29" s="155" t="s">
        <v>168</v>
      </c>
      <c r="B29" s="156" t="s">
        <v>430</v>
      </c>
      <c r="C29" s="154" t="s">
        <v>439</v>
      </c>
      <c r="D29" s="161"/>
      <c r="F29" s="162"/>
    </row>
    <row r="30" spans="1:6">
      <c r="A30" s="155" t="s">
        <v>169</v>
      </c>
      <c r="B30" s="156" t="s">
        <v>431</v>
      </c>
      <c r="C30" s="154" t="s">
        <v>439</v>
      </c>
      <c r="D30" s="176">
        <f>D17/'т. 1.4.'!P19*1000</f>
        <v>1719.7221259366593</v>
      </c>
      <c r="F30" s="162"/>
    </row>
    <row r="31" spans="1:6">
      <c r="A31" s="155" t="s">
        <v>440</v>
      </c>
      <c r="B31" s="156" t="s">
        <v>6</v>
      </c>
      <c r="C31" s="154" t="s">
        <v>439</v>
      </c>
      <c r="D31" s="176">
        <v>0</v>
      </c>
      <c r="F31" s="162"/>
    </row>
    <row r="32" spans="1:6" ht="48.75" customHeight="1"/>
    <row r="33" spans="1:16" ht="58.5" customHeight="1">
      <c r="A33" s="386" t="s">
        <v>663</v>
      </c>
      <c r="B33" s="386"/>
      <c r="C33" s="386"/>
      <c r="D33" s="386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16" ht="18.75">
      <c r="A34" s="121"/>
      <c r="B34" s="122"/>
      <c r="C34" s="165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</sheetData>
  <mergeCells count="4">
    <mergeCell ref="A1:D1"/>
    <mergeCell ref="A2:D2"/>
    <mergeCell ref="A3:D3"/>
    <mergeCell ref="A33:D33"/>
  </mergeCells>
  <pageMargins left="0.43" right="0.35" top="1" bottom="1" header="0.5" footer="0.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11</vt:i4>
      </vt:variant>
    </vt:vector>
  </HeadingPairs>
  <TitlesOfParts>
    <vt:vector size="29" baseType="lpstr">
      <vt:lpstr>т. 1.4.</vt:lpstr>
      <vt:lpstr>т. 1.5.</vt:lpstr>
      <vt:lpstr>т 1.6.</vt:lpstr>
      <vt:lpstr>П1.15</vt:lpstr>
      <vt:lpstr>П1.16</vt:lpstr>
      <vt:lpstr>П1.17</vt:lpstr>
      <vt:lpstr>П1.18.2</vt:lpstr>
      <vt:lpstr>П1.21.3</vt:lpstr>
      <vt:lpstr>т. 1.24.</vt:lpstr>
      <vt:lpstr>т. 1.25.</vt:lpstr>
      <vt:lpstr>П2.1</vt:lpstr>
      <vt:lpstr>П2.2</vt:lpstr>
      <vt:lpstr>информ о ТСО</vt:lpstr>
      <vt:lpstr>Анкета </vt:lpstr>
      <vt:lpstr>Калькуляция</vt:lpstr>
      <vt:lpstr>реестр ОС-1</vt:lpstr>
      <vt:lpstr>реестр ОС-6</vt:lpstr>
      <vt:lpstr>Реестр документов</vt:lpstr>
      <vt:lpstr>'Реестр документов'!Заголовки_для_печати</vt:lpstr>
      <vt:lpstr>'Анкета '!Область_печати</vt:lpstr>
      <vt:lpstr>П1.15!Область_печати</vt:lpstr>
      <vt:lpstr>П1.16!Область_печати</vt:lpstr>
      <vt:lpstr>П1.18.2!Область_печати</vt:lpstr>
      <vt:lpstr>П1.21.3!Область_печати</vt:lpstr>
      <vt:lpstr>'т 1.6.'!Область_печати</vt:lpstr>
      <vt:lpstr>'т. 1.24.'!Область_печати</vt:lpstr>
      <vt:lpstr>'т. 1.25.'!Область_печати</vt:lpstr>
      <vt:lpstr>'т. 1.4.'!Область_печати</vt:lpstr>
      <vt:lpstr>'т. 1.5.'!Область_печати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Улезько Марина Валерьевна</dc:creator>
  <cp:lastModifiedBy>Губченко Ольга Николаевна</cp:lastModifiedBy>
  <cp:lastPrinted>2022-11-09T11:07:55Z</cp:lastPrinted>
  <dcterms:created xsi:type="dcterms:W3CDTF">2020-04-15T11:33:00Z</dcterms:created>
  <dcterms:modified xsi:type="dcterms:W3CDTF">2022-11-22T13:49:58Z</dcterms:modified>
</cp:coreProperties>
</file>